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schaerarmand\Documents\HTW Chur\HTW Chur\DBM\Curriculum\2_Fächer\1. Semester\E-Business Management\"/>
    </mc:Choice>
  </mc:AlternateContent>
  <bookViews>
    <workbookView xWindow="0" yWindow="0" windowWidth="24000" windowHeight="7635" tabRatio="500" firstSheet="1" activeTab="1"/>
  </bookViews>
  <sheets>
    <sheet name="Start" sheetId="4" r:id="rId1"/>
    <sheet name="Detailplanung" sheetId="1" r:id="rId2"/>
    <sheet name="Wochenüberblick" sheetId="3" r:id="rId3"/>
    <sheet name="Auswahllisten" sheetId="2" r:id="rId4"/>
  </sheets>
  <definedNames>
    <definedName name="_FilterDatabase" localSheetId="1" hidden="1">Detailplanung!$C$107:$C$110</definedName>
    <definedName name="Modus">Auswahllisten!$A$2:$A$3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8" i="1" l="1"/>
  <c r="O10" i="3" l="1"/>
  <c r="T10" i="3" s="1"/>
  <c r="O9" i="3"/>
  <c r="T9" i="3" s="1"/>
  <c r="O8" i="3"/>
  <c r="T8" i="3" s="1"/>
  <c r="T7" i="3"/>
  <c r="E10" i="3"/>
  <c r="J10" i="3" s="1"/>
  <c r="E9" i="3"/>
  <c r="J9" i="3" s="1"/>
  <c r="E8" i="3"/>
  <c r="J8" i="3" s="1"/>
  <c r="J7" i="3"/>
  <c r="F5" i="3"/>
  <c r="G5" i="3" s="1"/>
  <c r="H5" i="3" s="1"/>
  <c r="I5" i="3" s="1"/>
  <c r="D3" i="1"/>
  <c r="E110" i="1"/>
  <c r="E107" i="1"/>
  <c r="E5" i="1" s="1"/>
  <c r="E108" i="1"/>
  <c r="E7" i="3"/>
  <c r="V9" i="3"/>
  <c r="U9" i="3"/>
  <c r="S9" i="3"/>
  <c r="R9" i="3"/>
  <c r="Q9" i="3"/>
  <c r="P9" i="3"/>
  <c r="N9" i="3"/>
  <c r="M9" i="3"/>
  <c r="L9" i="3"/>
  <c r="K9" i="3"/>
  <c r="I9" i="3"/>
  <c r="H9" i="3"/>
  <c r="G9" i="3"/>
  <c r="F9" i="3"/>
  <c r="V10" i="3"/>
  <c r="U10" i="3"/>
  <c r="S10" i="3"/>
  <c r="R10" i="3"/>
  <c r="Q10" i="3"/>
  <c r="P10" i="3"/>
  <c r="N10" i="3"/>
  <c r="M10" i="3"/>
  <c r="L10" i="3"/>
  <c r="K10" i="3"/>
  <c r="I10" i="3"/>
  <c r="H10" i="3"/>
  <c r="G10" i="3"/>
  <c r="F10" i="3"/>
  <c r="V8" i="3"/>
  <c r="U8" i="3"/>
  <c r="S8" i="3"/>
  <c r="R8" i="3"/>
  <c r="Q8" i="3"/>
  <c r="P8" i="3"/>
  <c r="N8" i="3"/>
  <c r="M8" i="3"/>
  <c r="L8" i="3"/>
  <c r="K8" i="3"/>
  <c r="I8" i="3"/>
  <c r="H8" i="3"/>
  <c r="G8" i="3"/>
  <c r="F8" i="3"/>
  <c r="D2" i="3"/>
  <c r="A7" i="3"/>
  <c r="D2" i="1"/>
  <c r="V7" i="3"/>
  <c r="U7" i="3"/>
  <c r="S7" i="3"/>
  <c r="R7" i="3"/>
  <c r="Q7" i="3"/>
  <c r="P7" i="3"/>
  <c r="O7" i="3"/>
  <c r="N7" i="3"/>
  <c r="M7" i="3"/>
  <c r="L7" i="3"/>
  <c r="K7" i="3"/>
  <c r="I7" i="3"/>
  <c r="H7" i="3"/>
  <c r="F7" i="3"/>
  <c r="G7" i="3"/>
  <c r="E109" i="1" l="1"/>
  <c r="E7" i="1"/>
  <c r="D5" i="1"/>
  <c r="D6" i="1" s="1"/>
  <c r="D109" i="1" s="1"/>
  <c r="D108" i="1"/>
  <c r="D107" i="1"/>
  <c r="E6" i="1"/>
  <c r="J5" i="3"/>
  <c r="K5" i="3"/>
  <c r="L5" i="3" s="1"/>
  <c r="M5" i="3" s="1"/>
  <c r="N5" i="3" s="1"/>
  <c r="O5" i="3" s="1"/>
  <c r="P5" i="3" s="1"/>
  <c r="Q5" i="3" s="1"/>
  <c r="R5" i="3" s="1"/>
  <c r="S5" i="3" s="1"/>
  <c r="T5" i="3" s="1"/>
  <c r="D110" i="1" l="1"/>
</calcChain>
</file>

<file path=xl/comments1.xml><?xml version="1.0" encoding="utf-8"?>
<comments xmlns="http://schemas.openxmlformats.org/spreadsheetml/2006/main">
  <authors>
    <author>Glahn Christian</author>
    <author>Christian Glahn</author>
  </authors>
  <commentList>
    <comment ref="C6" authorId="0" shapeId="0">
      <text>
        <r>
          <rPr>
            <b/>
            <sz val="9"/>
            <color indexed="81"/>
            <rFont val="Segoe UI"/>
            <family val="2"/>
          </rPr>
          <t>Glahn Christian:</t>
        </r>
        <r>
          <rPr>
            <sz val="9"/>
            <color indexed="81"/>
            <rFont val="Segoe UI"/>
            <family val="2"/>
          </rPr>
          <t xml:space="preserve">
Selbstorganisation umfasst
- Prüfungsvorbereitung
- Selbstständige Recherche</t>
        </r>
      </text>
    </comment>
    <comment ref="C9" authorId="1" shapeId="0">
      <text>
        <r>
          <rPr>
            <b/>
            <sz val="16"/>
            <color indexed="81"/>
            <rFont val="Calibri"/>
            <family val="2"/>
          </rPr>
          <t>Christian Glahn:</t>
        </r>
        <r>
          <rPr>
            <sz val="16"/>
            <color indexed="81"/>
            <rFont val="Calibri"/>
            <family val="2"/>
          </rPr>
          <t xml:space="preserve">
Modus: 
</t>
        </r>
        <r>
          <rPr>
            <b/>
            <sz val="16"/>
            <color indexed="81"/>
            <rFont val="Calibri"/>
            <family val="2"/>
          </rPr>
          <t>Kontakt:</t>
        </r>
        <r>
          <rPr>
            <sz val="16"/>
            <color indexed="81"/>
            <rFont val="Calibri"/>
            <family val="2"/>
          </rPr>
          <t xml:space="preserve"> Direkte Interaktion im Klassenzimmer
</t>
        </r>
        <r>
          <rPr>
            <b/>
            <sz val="16"/>
            <color indexed="81"/>
            <rFont val="Calibri"/>
            <family val="2"/>
          </rPr>
          <t>Selbststudium:</t>
        </r>
        <r>
          <rPr>
            <sz val="16"/>
            <color indexed="81"/>
            <rFont val="Calibri"/>
            <family val="2"/>
          </rPr>
          <t xml:space="preserve"> Selbstorganisierte Aktivitäten
</t>
        </r>
        <r>
          <rPr>
            <b/>
            <sz val="16"/>
            <color indexed="81"/>
            <rFont val="Calibri"/>
            <family val="2"/>
          </rPr>
          <t>online:</t>
        </r>
        <r>
          <rPr>
            <sz val="16"/>
            <color indexed="81"/>
            <rFont val="Calibri"/>
            <family val="2"/>
          </rPr>
          <t xml:space="preserve"> Moderierte Online Aktivität 
</t>
        </r>
        <r>
          <rPr>
            <b/>
            <sz val="16"/>
            <color indexed="81"/>
            <rFont val="Calibri"/>
            <family val="2"/>
          </rPr>
          <t>Exkursion:</t>
        </r>
        <r>
          <rPr>
            <sz val="16"/>
            <color indexed="81"/>
            <rFont val="Calibri"/>
            <family val="2"/>
          </rPr>
          <t xml:space="preserve"> Aktivität im Klassenverband an einem anderen Ort</t>
        </r>
      </text>
    </comment>
    <comment ref="F9" authorId="1" shapeId="0">
      <text>
        <r>
          <rPr>
            <b/>
            <sz val="14"/>
            <color indexed="81"/>
            <rFont val="Calibri"/>
            <family val="2"/>
          </rPr>
          <t>Christian Glahn:</t>
        </r>
        <r>
          <rPr>
            <sz val="14"/>
            <color indexed="81"/>
            <rFont val="Calibri"/>
            <family val="2"/>
          </rPr>
          <t xml:space="preserve">
Sozialformen:
</t>
        </r>
        <r>
          <rPr>
            <b/>
            <sz val="14"/>
            <color indexed="81"/>
            <rFont val="Calibri"/>
            <family val="2"/>
          </rPr>
          <t xml:space="preserve">Einzel: </t>
        </r>
        <r>
          <rPr>
            <sz val="14"/>
            <color indexed="81"/>
            <rFont val="Calibri"/>
            <family val="2"/>
          </rPr>
          <t xml:space="preserve">Individuelles Arbeiten
</t>
        </r>
        <r>
          <rPr>
            <b/>
            <sz val="14"/>
            <color indexed="81"/>
            <rFont val="Calibri"/>
            <family val="2"/>
          </rPr>
          <t>Paar:</t>
        </r>
        <r>
          <rPr>
            <sz val="14"/>
            <color indexed="81"/>
            <rFont val="Calibri"/>
            <family val="2"/>
          </rPr>
          <t xml:space="preserve"> Arbeit in 2er Gruppen
</t>
        </r>
        <r>
          <rPr>
            <b/>
            <sz val="14"/>
            <color indexed="81"/>
            <rFont val="Calibri"/>
            <family val="2"/>
          </rPr>
          <t>Gruppe:</t>
        </r>
        <r>
          <rPr>
            <sz val="14"/>
            <color indexed="81"/>
            <rFont val="Calibri"/>
            <family val="2"/>
          </rPr>
          <t xml:space="preserve"> Arbeit in Gruppen &gt; 2TN
</t>
        </r>
        <r>
          <rPr>
            <b/>
            <sz val="14"/>
            <color indexed="81"/>
            <rFont val="Calibri"/>
            <family val="2"/>
          </rPr>
          <t>Klasse:</t>
        </r>
        <r>
          <rPr>
            <sz val="14"/>
            <color indexed="81"/>
            <rFont val="Calibri"/>
            <family val="2"/>
          </rPr>
          <t xml:space="preserve"> Arbeit mit allen TN</t>
        </r>
      </text>
    </comment>
    <comment ref="H9" authorId="0" shapeId="0">
      <text>
        <r>
          <rPr>
            <b/>
            <sz val="9"/>
            <color indexed="81"/>
            <rFont val="Segoe UI"/>
            <family val="2"/>
          </rPr>
          <t>Glahn Christian:</t>
        </r>
        <r>
          <rPr>
            <sz val="9"/>
            <color indexed="81"/>
            <rFont val="Segoe UI"/>
            <family val="2"/>
          </rPr>
          <t xml:space="preserve">
- Was sind die messbaren Ergebnisse?
- Was ist der Zusammenhang zu den Lernzielen?</t>
        </r>
      </text>
    </comment>
  </commentList>
</comments>
</file>

<file path=xl/sharedStrings.xml><?xml version="1.0" encoding="utf-8"?>
<sst xmlns="http://schemas.openxmlformats.org/spreadsheetml/2006/main" count="410" uniqueCount="158">
  <si>
    <t xml:space="preserve">Woche </t>
  </si>
  <si>
    <t xml:space="preserve">KW </t>
  </si>
  <si>
    <t>Aktivitätstyp</t>
  </si>
  <si>
    <t>Modus</t>
  </si>
  <si>
    <t>Aktivität</t>
  </si>
  <si>
    <t>Kontaktunterricht</t>
  </si>
  <si>
    <t>Selbststudium</t>
  </si>
  <si>
    <t>Soll</t>
  </si>
  <si>
    <t>Ist</t>
  </si>
  <si>
    <t>Kontakt</t>
  </si>
  <si>
    <t>Erstellen</t>
  </si>
  <si>
    <t>Üben</t>
  </si>
  <si>
    <t>Aufnehmen</t>
  </si>
  <si>
    <t>Reflektieren</t>
  </si>
  <si>
    <t>Diskutieren</t>
  </si>
  <si>
    <t>Recherchieren</t>
  </si>
  <si>
    <t>Nachmachen</t>
  </si>
  <si>
    <t>Experimentieren/Testen</t>
  </si>
  <si>
    <t>Modul Name</t>
  </si>
  <si>
    <t>ECTS</t>
  </si>
  <si>
    <t>Gesamt</t>
  </si>
  <si>
    <t>Studienaufwand</t>
  </si>
  <si>
    <t>Ergebnis</t>
  </si>
  <si>
    <t>Aufwand (h)</t>
  </si>
  <si>
    <t>Studienaufwand (h)</t>
  </si>
  <si>
    <t>Start</t>
  </si>
  <si>
    <t>Ende</t>
  </si>
  <si>
    <t>Woche</t>
  </si>
  <si>
    <t>KW</t>
  </si>
  <si>
    <t>Stunden</t>
  </si>
  <si>
    <t>Blended Learning Modulplanung</t>
  </si>
  <si>
    <t>Blended Learning Wochenübersicht</t>
  </si>
  <si>
    <t>Aufgabe/Beschreibung</t>
  </si>
  <si>
    <t>Gebene Sie Ihren Modulnamen und den ECTS Umfang ein</t>
  </si>
  <si>
    <t>Blended Learning Lernaktivitäten</t>
  </si>
  <si>
    <t xml:space="preserve">Wechseln Sie zum Blatt "Detailplanung", und definieren Sie die Lernaufgaben. </t>
  </si>
  <si>
    <t>Achten Sie auf auf eine ausgeglichene Studienbelastung auf dem Blatt "Wochenüberblick"</t>
  </si>
  <si>
    <t>Fügen Sie für zusätzliche Aufgaben Zeilen im Beschreibungsteil im Blatt "Detailplanung" ein.</t>
  </si>
  <si>
    <t>Sozialform</t>
  </si>
  <si>
    <t>Exkursion</t>
  </si>
  <si>
    <t>Benotung</t>
  </si>
  <si>
    <t>Online</t>
  </si>
  <si>
    <t>Gruppe</t>
  </si>
  <si>
    <t>Einzel</t>
  </si>
  <si>
    <t>Paar</t>
  </si>
  <si>
    <t>Klasse</t>
  </si>
  <si>
    <t>Blended Anteil</t>
  </si>
  <si>
    <t>Selbstorganisation (h)</t>
  </si>
  <si>
    <t>Selbstorganisation</t>
  </si>
  <si>
    <t>Einführung E-Business Management</t>
  </si>
  <si>
    <t>Blockwoche 1</t>
  </si>
  <si>
    <t>Blockwoche 2</t>
  </si>
  <si>
    <t>Semesterreflektion schreiben</t>
  </si>
  <si>
    <t>Prüfungswoche</t>
  </si>
  <si>
    <t>Prüfung</t>
  </si>
  <si>
    <t>Texte, Videos &amp; Inputs zu "Unternehmen 2.0"</t>
  </si>
  <si>
    <t>Texte, Videos &amp; Inputs zu "Management im digitalen Unternehmen"</t>
  </si>
  <si>
    <t>Vorbereitungsauftrag zu "Management im digitalen Unternehmen"</t>
  </si>
  <si>
    <t>Texte, Videos &amp; Inputs zu "Rechtliche Aspekte im Digital Business"</t>
  </si>
  <si>
    <t>Vorbereitungsauftrag zu "Rechtliche Aspekte im Digital Business"</t>
  </si>
  <si>
    <t>Vorbereitungsauftrag zu "Unternehmen 2.0"</t>
  </si>
  <si>
    <t>Zusammenfassung und Repetition</t>
  </si>
  <si>
    <t>Einfacher Test zu Video &amp; Eingangskompetenzen ausfüllen</t>
  </si>
  <si>
    <t>Abklärung Eingangskompetenz</t>
  </si>
  <si>
    <t>Aufgaben:
- Recherche ausgewähltes Buzzword
- Erstellung Pecha Kucha Präsentation</t>
  </si>
  <si>
    <t>Aufgabe:
- Üben der Pecha Kucha Präsentation
- Gegenseitige Reflexion</t>
  </si>
  <si>
    <t>Thema: Management im digitalen Unternehmen</t>
  </si>
  <si>
    <t>Thema: Rechtliche Aspekte im Digital Business</t>
  </si>
  <si>
    <t>Aufgaben:
- Weitere Arbeit an Pecha Kucha Präsentation</t>
  </si>
  <si>
    <r>
      <t xml:space="preserve">Thema: Das Unternehmen 2.0 (Enterprise 2.0)
</t>
    </r>
    <r>
      <rPr>
        <sz val="12"/>
        <color theme="1"/>
        <rFont val="Calibri"/>
        <family val="2"/>
        <scheme val="minor"/>
      </rPr>
      <t>- Feedback zu Selbststudiumsaufträgen
- Rekapitulation Inhalt
Lehrgespräch zu:</t>
    </r>
    <r>
      <rPr>
        <sz val="12"/>
        <color theme="1"/>
        <rFont val="Calibri"/>
        <family val="2"/>
        <scheme val="minor"/>
      </rPr>
      <t xml:space="preserve">
- Crowdsourcing Idea &amp; Innovationsmanagement
- Social Software
- Collaboration &amp; Productivity
</t>
    </r>
  </si>
  <si>
    <r>
      <t xml:space="preserve">Thema: Das Unternehmen 2.0 (Enterprise 2.0)
</t>
    </r>
    <r>
      <rPr>
        <sz val="12"/>
        <color theme="1"/>
        <rFont val="Calibri"/>
        <family val="2"/>
        <scheme val="minor"/>
      </rPr>
      <t>- Feedback zu Selbststudiumsaufträgen
- Rekapitulation Inhalt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Lehrgespräch zu:
- Social Media Campaigns
- Web Analytics &amp; SoMeMo</t>
    </r>
    <r>
      <rPr>
        <b/>
        <sz val="12"/>
        <color theme="1"/>
        <rFont val="Calibri"/>
        <family val="2"/>
        <scheme val="minor"/>
      </rPr>
      <t xml:space="preserve">
</t>
    </r>
  </si>
  <si>
    <t>Backup: Pecha Kucha Runde 3 (6'40 + 3'20 * 5)</t>
  </si>
  <si>
    <t>Urlaub</t>
  </si>
  <si>
    <t>Glossar durch die Gruppen erstellt</t>
  </si>
  <si>
    <t>Schriftliche Lernreflexion im Moodle
Abgelegter Moodle Test</t>
  </si>
  <si>
    <t>Fertige Pecha Kucha Glossareinträge inkl. Präsentation &amp; Quellenangabe</t>
  </si>
  <si>
    <t>Thema: Geschichte des Internets</t>
  </si>
  <si>
    <t>Erläuterung Pecha Kucha, Arbeitsaufträge</t>
  </si>
  <si>
    <t>Lehrgespräch: Rekapitulation der Einführungsinhalte</t>
  </si>
  <si>
    <t>Persönliche Notizen zu Fragen aus Vorbereitungsauftrag</t>
  </si>
  <si>
    <t>Aufgabe: Erste Website browsen &amp; Fragen diskutieren --&gt; Moodle</t>
  </si>
  <si>
    <t>Lehrgespräch: Kurze Einführung in die technischen Grundlagen des Webs</t>
  </si>
  <si>
    <t>Persönliche Notizen</t>
  </si>
  <si>
    <t>Aufgabe: Eigene Recherche &amp; Dokumentation zu zugeteilter technologischen Grundlage</t>
  </si>
  <si>
    <t>Präsentation &amp; Erklärung des Glossarbeitrages zu technologischer Grundlage</t>
  </si>
  <si>
    <t>Glossarbeiträge zu HTML, HTML 5, CSS, XML, AJAX, Flash, Javascript</t>
  </si>
  <si>
    <t>Persönliche Notizen, Glossarkommentare &amp; Ergänzungen</t>
  </si>
  <si>
    <t>Begrüssung und Administratives
Auswertung Vorbereitungsaufgabe</t>
  </si>
  <si>
    <t>Thema: Geschäftsmodelle im Digital Business</t>
  </si>
  <si>
    <t>Thema: Das Unternehmen 2.0</t>
  </si>
  <si>
    <r>
      <rPr>
        <sz val="12"/>
        <color theme="1"/>
        <rFont val="Calibri"/>
        <family val="2"/>
        <scheme val="minor"/>
      </rPr>
      <t>- Feedback zu Selbststudiumsaufträgen
- Rekapitulation Inhalt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Lehrgespräch zu:
- Einführung
- Marketing &amp; Corporate Communications</t>
    </r>
    <r>
      <rPr>
        <b/>
        <sz val="12"/>
        <color theme="1"/>
        <rFont val="Calibri"/>
        <family val="2"/>
        <scheme val="minor"/>
      </rPr>
      <t xml:space="preserve">
</t>
    </r>
  </si>
  <si>
    <t>Thema: Internet Kultur</t>
  </si>
  <si>
    <t>PAUSE / Puffer</t>
  </si>
  <si>
    <t>Eigene Notizen zu Einführungstext</t>
  </si>
  <si>
    <t>Text lesen: "Informations- und Kommunikationstechnik als Basisinnovation des digitalen Zeitalters" Lehmke, C. &amp; Brenner, W. (ca. 3000 Wörter --&gt; 15min. Lesezeit &amp; 15min. für Verständnis)</t>
  </si>
  <si>
    <t>Im Moodle dokumentierte Reflexion zu Entstehung erster Website, Übung im Umgang mit Moodle</t>
  </si>
  <si>
    <t>Eigene Notizen zu Text</t>
  </si>
  <si>
    <t>Willkommensmail lesen
Vorbereitung: Themeninput</t>
  </si>
  <si>
    <t>Eigene Notizen zu Thema</t>
  </si>
  <si>
    <t>Motivation für Kurs
Eigene Notizen zu Thema</t>
  </si>
  <si>
    <t>Test lesen: Leseauftrag: What is Web 2.0. O'Reilly, T. P.1-5. Link/URL (ca. 9000 Wörter, eng. --&gt; 60 min + 60 min Verständnis)</t>
  </si>
  <si>
    <t>Jigsaw-Übung zu Web, Web 2.0, Semantic Web</t>
  </si>
  <si>
    <t>In Gruppen Glossarbeiträge zu O'Reillys 8 Principles of Web 2.0 erstellen</t>
  </si>
  <si>
    <t>Präsentation der Beiträge in der Klasse</t>
  </si>
  <si>
    <t>Glossarbeiträge zu Web 2.0 Prinzipien</t>
  </si>
  <si>
    <t>Lehrgespräch: Auswertung Vorbereitungsaufgabe &amp; Rekapitulation der Einführungsinhalte</t>
  </si>
  <si>
    <t>Eigene Notizen zu Vorbereitungsaufgabe</t>
  </si>
  <si>
    <t>Im Glossar kommentierte Reflexionen</t>
  </si>
  <si>
    <t>Diskussion nächste Schritte im Web: Mobile und weitere Themen
Auswahl des Pecha Kucha Themas</t>
  </si>
  <si>
    <t>Vorbereitungsauftrag: Teilnahme an Diksussion zu "Wohin geht das Web?"</t>
  </si>
  <si>
    <t>Moodle Forumsbeiträge</t>
  </si>
  <si>
    <t>Vorbereitung: Themeninput
Ted-Talk Tim-Burners-Lee zu "The Next Web" + http://whatis.techtarget.com/definition/Web-20-or-Web-2 Lesen</t>
  </si>
  <si>
    <t>Selbstreflektion im Moodle: Wie hat sich das eigene Leben durch Blogs, Mobile, Social Media etc. in den letzten Jahren verändert? Welche Ansprüche haben Sie an Unternehmen, die mit Ihnen interagieren?</t>
  </si>
  <si>
    <t>Moodle Rekflektionseintrag in Forum</t>
  </si>
  <si>
    <t>Leseauftrag: Wirtschaftsinformatik - Eine Einführung. Laudon, K., Laudon, J., Schoder, D. S.364 - 383 (ca. 11400 Wörter --&gt; 50min. Lesezeit &amp; 70min. für Verständnis)</t>
  </si>
  <si>
    <t>Erstellen von mind. 1 Forumsfrage / Studentin</t>
  </si>
  <si>
    <t>Diskussion der Reflektionen und Forumsbeiträge</t>
  </si>
  <si>
    <t>Leseauftrag: The Web is Dead – long live the internet! http://www.wired.com/2010/08/ff_webrip/all/1 (ca. 5000 Wörter --&gt; 25min. + 20min Verständnis)</t>
  </si>
  <si>
    <t>Rekapitulation Inhalte</t>
  </si>
  <si>
    <t>Ergänzungen zu Moodle Kommentaren &amp; Reflektionen</t>
  </si>
  <si>
    <t>Vorbereitungsauftrag: Fragen zum Wired-Beitrag im Kontext von Digital Business erstellen --&gt; Haben sich grundlegende Gesetzmässigkeiten der Wirtschaft verändert?</t>
  </si>
  <si>
    <t>Eigene Notizen zu Lehrgespräch</t>
  </si>
  <si>
    <t>Lehrgespräch: Einführung und Diskussion der McKnight and Bailley 2000, Shapiro and Varian 1998 Theorie (4 neue Gesetzmässigkeiten)</t>
  </si>
  <si>
    <t>Eigene Notizen und ausgewähltes Pecha Kucha Thema
Leerer Glossarbeitrag pro Pecha Kucha Thema mit zugeordneter Person</t>
  </si>
  <si>
    <t>Transferübungen, Repetition und Fragerunde</t>
  </si>
  <si>
    <t>Erstellen der Lernreflexion zum Thema</t>
  </si>
  <si>
    <t>Lernreflexionseintrag im Moodle</t>
  </si>
  <si>
    <t>JA</t>
  </si>
  <si>
    <t>Lehrgspräch: Erstellen von Mindmap: Güter --&gt; materielle Güter, nicht-materielle Güter, semi-materielle Güter --&gt; Eigenschaften der Güter</t>
  </si>
  <si>
    <t>Lehrgespräch: Netzwerkeffekte</t>
  </si>
  <si>
    <t>Wiki/Glossarbeiträge</t>
  </si>
  <si>
    <t>Zusammenfassung in Wiki/Glossarbeitrag in Gruppen &amp; Beispiele erstellen und dokumentieren</t>
  </si>
  <si>
    <t>Lehrgespräch: Supply &amp; Demand</t>
  </si>
  <si>
    <t>Eigene Notizen</t>
  </si>
  <si>
    <t>Vorbereitungsauftrag:
- Fragen zu Supply&amp; Demand beantworten
- Geschäftsmodell Canvas zu Firma erstellen &amp; beschreiben</t>
  </si>
  <si>
    <t>Thema: Internet Economy</t>
  </si>
  <si>
    <t>Vorbereitung: "Geschäftsmodelle im Digital Business"
Neue Unternehmen - aber wie kann man deren Geschäftsmodell einfach erklären?
- Geschäftsmodell-Video https://www.youtube.com/watch?v=QoAOzMTLP5s</t>
  </si>
  <si>
    <t>Video Dietmar Dahmen ansehen: https://youtu.be/5qNDcpgYotQ?t=1m10s
- Reflexionsauftrag: Fassen Sie die Inhalte von Dietmar Dahmen in eigenen Worten zusammen und überlegen Sie sich, was Hr. Dahmen der Unternehmung X empfehlen würde.</t>
  </si>
  <si>
    <t>Zusammenfassung von Dahmen und Anwendung auf Unternehmung</t>
  </si>
  <si>
    <t>Erarbeiten von eigenen Beispielen</t>
  </si>
  <si>
    <t xml:space="preserve"> Jigsaw zu "Standartisierten Geschäftsmodellen"
</t>
  </si>
  <si>
    <t>Vorbereitung zu "Geschäftsmodelle im Digital Business":Literaturstudium, div. Inputs</t>
  </si>
  <si>
    <t>Schriftliche Lernreflexion im Moodle
Abgelegter Moodle Test
Eigene Notizen</t>
  </si>
  <si>
    <t>VIDEO-Sequenzen</t>
  </si>
  <si>
    <t>Leseauftrag zu "Support &amp; Service"</t>
  </si>
  <si>
    <t>Leseauftrag zu Einführung Enterprise 2.0</t>
  </si>
  <si>
    <t>Gastvortrag
Philipp Rosenthal - Infocentric - 90</t>
  </si>
  <si>
    <t>VIDEO-Sequenz: Rekap V1</t>
  </si>
  <si>
    <t>Pecha Kucha Runde 2 (6'40 + 2'20 * 6)</t>
  </si>
  <si>
    <t>Pecha Kucha Runde 3 (6'40 + 2'20 * 6)</t>
  </si>
  <si>
    <t>Rekapitulation Inhalte &amp; Input</t>
  </si>
  <si>
    <t>POT Präsentation  Accenture</t>
  </si>
  <si>
    <r>
      <rPr>
        <b/>
        <sz val="12"/>
        <color theme="1"/>
        <rFont val="Calibri"/>
        <family val="2"/>
        <scheme val="minor"/>
      </rPr>
      <t xml:space="preserve">Thema: Geschäftsmodelle im Digital Business
</t>
    </r>
    <r>
      <rPr>
        <sz val="12"/>
        <color theme="1"/>
        <rFont val="Calibri"/>
        <family val="2"/>
        <scheme val="minor"/>
      </rPr>
      <t>- Feedback zu Dietmar Dahmen Video</t>
    </r>
  </si>
  <si>
    <t>World Café: Geschäftsmodelle</t>
  </si>
  <si>
    <t>Pecha Kucha Runde 1 (6'40 + 2'20 * 6)</t>
  </si>
  <si>
    <t>Andernfalls weiter im Stoff zu Unt 2.0</t>
  </si>
  <si>
    <t>Digital Maturity und Transformation Report 2016 Studie lesen</t>
  </si>
  <si>
    <r>
      <t xml:space="preserve">Lehrgespräch zu:
</t>
    </r>
    <r>
      <rPr>
        <sz val="12"/>
        <color theme="1"/>
        <rFont val="Calibri"/>
        <family val="2"/>
        <scheme val="minor"/>
      </rPr>
      <t>- Demografische Veränderungen
- Neue Arbeitskultur
- Neue Bedürfnisse an Arbeit</t>
    </r>
    <r>
      <rPr>
        <sz val="12"/>
        <color theme="1"/>
        <rFont val="Calibri"/>
        <family val="2"/>
        <scheme val="minor"/>
      </rPr>
      <t xml:space="preserve">
- 90-9-1 Rule: Participation inequality in the Web
- Wissensarbeiter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</si>
</sst>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indexed="81"/>
      <name val="Calibri"/>
      <family val="2"/>
    </font>
    <font>
      <sz val="14"/>
      <color indexed="81"/>
      <name val="Calibri"/>
      <family val="2"/>
    </font>
    <font>
      <b/>
      <sz val="16"/>
      <color indexed="81"/>
      <name val="Calibri"/>
      <family val="2"/>
    </font>
    <font>
      <sz val="16"/>
      <color indexed="81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0" fillId="0" borderId="0" xfId="0" applyNumberFormat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2" fillId="0" borderId="0" xfId="0" applyFont="1" applyAlignment="1">
      <alignment horizontal="right"/>
    </xf>
    <xf numFmtId="0" fontId="0" fillId="0" borderId="7" xfId="0" applyBorder="1"/>
    <xf numFmtId="0" fontId="5" fillId="0" borderId="1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Fill="1" applyBorder="1"/>
    <xf numFmtId="0" fontId="0" fillId="2" borderId="0" xfId="0" applyFill="1"/>
    <xf numFmtId="0" fontId="6" fillId="0" borderId="0" xfId="0" applyFont="1"/>
    <xf numFmtId="0" fontId="7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Fill="1" applyBorder="1"/>
    <xf numFmtId="0" fontId="2" fillId="0" borderId="9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3" xfId="0" applyBorder="1" applyAlignment="1">
      <alignment vertical="top"/>
    </xf>
    <xf numFmtId="49" fontId="0" fillId="0" borderId="0" xfId="0" applyNumberForma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15" xfId="0" applyBorder="1"/>
    <xf numFmtId="0" fontId="0" fillId="0" borderId="0" xfId="0" applyFill="1"/>
    <xf numFmtId="0" fontId="4" fillId="0" borderId="1" xfId="0" applyFont="1" applyFill="1" applyBorder="1"/>
    <xf numFmtId="1" fontId="5" fillId="0" borderId="10" xfId="1" applyNumberFormat="1" applyFont="1" applyFill="1" applyBorder="1"/>
    <xf numFmtId="1" fontId="5" fillId="0" borderId="11" xfId="1" applyNumberFormat="1" applyFont="1" applyFill="1" applyBorder="1"/>
    <xf numFmtId="0" fontId="0" fillId="0" borderId="17" xfId="0" applyBorder="1"/>
    <xf numFmtId="0" fontId="0" fillId="0" borderId="18" xfId="0" applyBorder="1"/>
    <xf numFmtId="0" fontId="5" fillId="0" borderId="10" xfId="0" applyFont="1" applyBorder="1"/>
    <xf numFmtId="0" fontId="5" fillId="0" borderId="16" xfId="0" applyFont="1" applyBorder="1"/>
    <xf numFmtId="0" fontId="4" fillId="0" borderId="7" xfId="0" applyFont="1" applyBorder="1"/>
    <xf numFmtId="0" fontId="0" fillId="0" borderId="9" xfId="0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6" fillId="0" borderId="12" xfId="0" applyFont="1" applyBorder="1"/>
    <xf numFmtId="0" fontId="7" fillId="0" borderId="1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5" xfId="0" applyFill="1" applyBorder="1"/>
    <xf numFmtId="0" fontId="0" fillId="0" borderId="6" xfId="0" applyFill="1" applyBorder="1"/>
    <xf numFmtId="0" fontId="4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9" fontId="5" fillId="0" borderId="5" xfId="0" applyNumberFormat="1" applyFont="1" applyFill="1" applyBorder="1" applyAlignment="1">
      <alignment horizontal="right"/>
    </xf>
    <xf numFmtId="9" fontId="2" fillId="0" borderId="6" xfId="1" applyFont="1" applyFill="1" applyBorder="1" applyAlignment="1">
      <alignment horizontal="right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0" fillId="0" borderId="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49" fontId="0" fillId="0" borderId="5" xfId="0" applyNumberForma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0" fillId="0" borderId="5" xfId="0" applyFill="1" applyBorder="1" applyAlignment="1">
      <alignment horizontal="right" vertical="top"/>
    </xf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0" fillId="0" borderId="19" xfId="0" applyBorder="1"/>
    <xf numFmtId="9" fontId="0" fillId="0" borderId="10" xfId="0" applyNumberFormat="1" applyBorder="1"/>
    <xf numFmtId="0" fontId="0" fillId="0" borderId="5" xfId="0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9" fontId="2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11" fillId="0" borderId="0" xfId="0" applyNumberFormat="1" applyFont="1" applyFill="1" applyAlignment="1">
      <alignment horizontal="left"/>
    </xf>
    <xf numFmtId="0" fontId="0" fillId="3" borderId="13" xfId="0" applyFill="1" applyBorder="1"/>
    <xf numFmtId="0" fontId="0" fillId="3" borderId="0" xfId="0" applyFill="1" applyBorder="1" applyAlignment="1">
      <alignment horizontal="center"/>
    </xf>
    <xf numFmtId="0" fontId="0" fillId="3" borderId="17" xfId="0" applyFill="1" applyBorder="1"/>
    <xf numFmtId="0" fontId="0" fillId="3" borderId="0" xfId="0" applyFill="1"/>
    <xf numFmtId="0" fontId="0" fillId="4" borderId="2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0" xfId="0" applyFill="1" applyBorder="1" applyAlignment="1">
      <alignment horizontal="right" vertical="top"/>
    </xf>
    <xf numFmtId="0" fontId="0" fillId="4" borderId="0" xfId="0" applyFont="1" applyFill="1" applyBorder="1" applyAlignment="1">
      <alignment horizontal="left"/>
    </xf>
    <xf numFmtId="49" fontId="0" fillId="4" borderId="0" xfId="0" applyNumberFormat="1" applyFill="1" applyBorder="1" applyAlignment="1">
      <alignment horizontal="left" vertical="top" wrapText="1"/>
    </xf>
    <xf numFmtId="49" fontId="0" fillId="4" borderId="10" xfId="0" applyNumberForma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0" fillId="4" borderId="10" xfId="0" applyFill="1" applyBorder="1"/>
    <xf numFmtId="0" fontId="0" fillId="4" borderId="0" xfId="0" applyFont="1" applyFill="1" applyBorder="1" applyAlignment="1">
      <alignment horizontal="left" vertical="top"/>
    </xf>
    <xf numFmtId="49" fontId="2" fillId="4" borderId="0" xfId="0" applyNumberFormat="1" applyFont="1" applyFill="1" applyBorder="1" applyAlignment="1">
      <alignment horizontal="left" vertical="top" wrapText="1"/>
    </xf>
    <xf numFmtId="0" fontId="0" fillId="4" borderId="0" xfId="0" applyFill="1"/>
    <xf numFmtId="9" fontId="0" fillId="4" borderId="10" xfId="0" applyNumberFormat="1" applyFill="1" applyBorder="1"/>
    <xf numFmtId="0" fontId="19" fillId="5" borderId="2" xfId="0" applyFont="1" applyFill="1" applyBorder="1" applyAlignment="1">
      <alignment horizontal="left" vertical="top"/>
    </xf>
    <xf numFmtId="0" fontId="19" fillId="5" borderId="0" xfId="0" applyFont="1" applyFill="1" applyBorder="1" applyAlignment="1">
      <alignment horizontal="left" vertical="top"/>
    </xf>
    <xf numFmtId="0" fontId="19" fillId="5" borderId="0" xfId="0" applyFont="1" applyFill="1" applyBorder="1" applyAlignment="1">
      <alignment horizontal="right" vertical="top"/>
    </xf>
    <xf numFmtId="0" fontId="19" fillId="5" borderId="0" xfId="0" applyFont="1" applyFill="1" applyBorder="1" applyAlignment="1">
      <alignment horizontal="left"/>
    </xf>
    <xf numFmtId="49" fontId="19" fillId="5" borderId="0" xfId="0" applyNumberFormat="1" applyFont="1" applyFill="1" applyBorder="1" applyAlignment="1">
      <alignment horizontal="left" vertical="top" wrapText="1"/>
    </xf>
    <xf numFmtId="49" fontId="19" fillId="5" borderId="10" xfId="0" applyNumberFormat="1" applyFont="1" applyFill="1" applyBorder="1" applyAlignment="1">
      <alignment horizontal="left" vertical="top" wrapText="1"/>
    </xf>
    <xf numFmtId="0" fontId="19" fillId="5" borderId="10" xfId="0" applyFont="1" applyFill="1" applyBorder="1" applyAlignment="1">
      <alignment horizontal="left" vertical="top"/>
    </xf>
    <xf numFmtId="0" fontId="19" fillId="5" borderId="3" xfId="0" applyFont="1" applyFill="1" applyBorder="1" applyAlignment="1">
      <alignment horizontal="left" vertical="top"/>
    </xf>
    <xf numFmtId="0" fontId="19" fillId="5" borderId="10" xfId="0" applyFont="1" applyFill="1" applyBorder="1"/>
    <xf numFmtId="49" fontId="0" fillId="4" borderId="0" xfId="0" applyNumberFormat="1" applyFont="1" applyFill="1" applyBorder="1" applyAlignment="1">
      <alignment horizontal="left" vertical="top" wrapText="1"/>
    </xf>
    <xf numFmtId="49" fontId="0" fillId="6" borderId="10" xfId="0" applyNumberFormat="1" applyFill="1" applyBorder="1" applyAlignment="1">
      <alignment horizontal="left" vertical="top" wrapText="1"/>
    </xf>
    <xf numFmtId="49" fontId="0" fillId="7" borderId="0" xfId="0" applyNumberForma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49" fontId="11" fillId="2" borderId="0" xfId="0" applyNumberFormat="1" applyFont="1" applyFill="1" applyAlignment="1">
      <alignment horizontal="left"/>
    </xf>
    <xf numFmtId="0" fontId="12" fillId="0" borderId="0" xfId="0" applyFont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left"/>
    </xf>
    <xf numFmtId="0" fontId="10" fillId="0" borderId="13" xfId="0" applyNumberFormat="1" applyFont="1" applyFill="1" applyBorder="1" applyAlignment="1">
      <alignment horizontal="left"/>
    </xf>
    <xf numFmtId="0" fontId="10" fillId="0" borderId="14" xfId="0" applyNumberFormat="1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</cellXfs>
  <cellStyles count="10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Prozent" xfId="1" builtinId="5"/>
    <cellStyle name="Standard" xfId="0" builtinId="0"/>
  </cellStyles>
  <dxfs count="0"/>
  <tableStyles count="0" defaultTableStyle="TableStyleMedium9" defaultPivotStyle="PivotStyleMedium4"/>
  <colors>
    <mruColors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</xdr:colOff>
      <xdr:row>0</xdr:row>
      <xdr:rowOff>114300</xdr:rowOff>
    </xdr:from>
    <xdr:to>
      <xdr:col>2</xdr:col>
      <xdr:colOff>369570</xdr:colOff>
      <xdr:row>1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830" y="114300"/>
          <a:ext cx="198374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</xdr:colOff>
      <xdr:row>0</xdr:row>
      <xdr:rowOff>114300</xdr:rowOff>
    </xdr:from>
    <xdr:to>
      <xdr:col>2</xdr:col>
      <xdr:colOff>369570</xdr:colOff>
      <xdr:row>0</xdr:row>
      <xdr:rowOff>770532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830" y="114300"/>
          <a:ext cx="2110740" cy="656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</xdr:colOff>
      <xdr:row>0</xdr:row>
      <xdr:rowOff>114300</xdr:rowOff>
    </xdr:from>
    <xdr:to>
      <xdr:col>2</xdr:col>
      <xdr:colOff>369570</xdr:colOff>
      <xdr:row>0</xdr:row>
      <xdr:rowOff>723900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830" y="114300"/>
          <a:ext cx="198374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6" sqref="C6:I6"/>
    </sheetView>
  </sheetViews>
  <sheetFormatPr baseColWidth="10" defaultRowHeight="15.75" x14ac:dyDescent="0.25"/>
  <sheetData>
    <row r="1" spans="1:10" ht="63" customHeight="1" x14ac:dyDescent="0.25">
      <c r="A1" s="117"/>
      <c r="B1" s="117"/>
      <c r="C1" s="117"/>
      <c r="D1" s="118" t="s">
        <v>30</v>
      </c>
      <c r="E1" s="118"/>
      <c r="F1" s="118"/>
      <c r="G1" s="118"/>
      <c r="H1" s="118"/>
      <c r="I1" s="118"/>
    </row>
    <row r="2" spans="1:10" ht="23.25" x14ac:dyDescent="0.35">
      <c r="A2" s="13"/>
      <c r="B2" s="13"/>
      <c r="C2" s="14" t="s">
        <v>18</v>
      </c>
      <c r="D2" s="119" t="s">
        <v>49</v>
      </c>
      <c r="E2" s="119"/>
      <c r="F2" s="119"/>
      <c r="G2" s="119"/>
      <c r="H2" s="119"/>
      <c r="I2" s="119"/>
    </row>
    <row r="3" spans="1:10" x14ac:dyDescent="0.25">
      <c r="C3" s="6" t="s">
        <v>19</v>
      </c>
      <c r="D3" s="12">
        <v>4</v>
      </c>
    </row>
    <row r="6" spans="1:10" s="43" customFormat="1" ht="44.1" customHeight="1" x14ac:dyDescent="0.25">
      <c r="B6" s="44">
        <v>1</v>
      </c>
      <c r="C6" s="120" t="s">
        <v>33</v>
      </c>
      <c r="D6" s="120"/>
      <c r="E6" s="120"/>
      <c r="F6" s="120"/>
      <c r="G6" s="120"/>
      <c r="H6" s="120"/>
      <c r="I6" s="120"/>
    </row>
    <row r="7" spans="1:10" s="43" customFormat="1" ht="48.95" customHeight="1" x14ac:dyDescent="0.25">
      <c r="B7" s="44">
        <v>2</v>
      </c>
      <c r="C7" s="120" t="s">
        <v>35</v>
      </c>
      <c r="D7" s="120"/>
      <c r="E7" s="120"/>
      <c r="F7" s="120"/>
      <c r="G7" s="120"/>
      <c r="H7" s="120"/>
      <c r="I7" s="120"/>
      <c r="J7" s="44"/>
    </row>
    <row r="8" spans="1:10" s="43" customFormat="1" ht="48.95" customHeight="1" x14ac:dyDescent="0.25">
      <c r="B8" s="44">
        <v>3</v>
      </c>
      <c r="C8" s="120" t="s">
        <v>37</v>
      </c>
      <c r="D8" s="120"/>
      <c r="E8" s="120"/>
      <c r="F8" s="120"/>
      <c r="G8" s="120"/>
      <c r="H8" s="120"/>
      <c r="I8" s="120"/>
      <c r="J8" s="44"/>
    </row>
    <row r="9" spans="1:10" s="43" customFormat="1" ht="45.95" customHeight="1" x14ac:dyDescent="0.25">
      <c r="B9" s="44">
        <v>4</v>
      </c>
      <c r="C9" s="120" t="s">
        <v>36</v>
      </c>
      <c r="D9" s="120"/>
      <c r="E9" s="120"/>
      <c r="F9" s="120"/>
      <c r="G9" s="120"/>
      <c r="H9" s="120"/>
      <c r="I9" s="120"/>
    </row>
  </sheetData>
  <mergeCells count="7">
    <mergeCell ref="A1:C1"/>
    <mergeCell ref="D1:I1"/>
    <mergeCell ref="D2:I2"/>
    <mergeCell ref="C6:I6"/>
    <mergeCell ref="C9:I9"/>
    <mergeCell ref="C7:I7"/>
    <mergeCell ref="C8:I8"/>
  </mergeCell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tabSelected="1" topLeftCell="A86" zoomScale="90" zoomScaleNormal="90" workbookViewId="0">
      <selection activeCell="E98" sqref="E98"/>
    </sheetView>
  </sheetViews>
  <sheetFormatPr baseColWidth="10" defaultRowHeight="15.75" x14ac:dyDescent="0.25"/>
  <cols>
    <col min="1" max="1" width="12.5" customWidth="1"/>
    <col min="3" max="3" width="12.875" customWidth="1"/>
    <col min="4" max="4" width="21" bestFit="1" customWidth="1"/>
    <col min="5" max="5" width="13.125" customWidth="1"/>
    <col min="6" max="6" width="13.125" style="81" customWidth="1"/>
    <col min="7" max="7" width="57.625" customWidth="1"/>
    <col min="8" max="8" width="94.125" customWidth="1"/>
    <col min="9" max="9" width="13.5" customWidth="1"/>
    <col min="10" max="10" width="13.875" customWidth="1"/>
  </cols>
  <sheetData>
    <row r="1" spans="1:11" ht="61.5" customHeight="1" thickBot="1" x14ac:dyDescent="0.3">
      <c r="A1" s="117"/>
      <c r="B1" s="117"/>
      <c r="C1" s="117"/>
      <c r="D1" s="118" t="s">
        <v>34</v>
      </c>
      <c r="E1" s="118"/>
      <c r="F1" s="118"/>
      <c r="G1" s="118"/>
    </row>
    <row r="2" spans="1:11" s="13" customFormat="1" ht="23.25" x14ac:dyDescent="0.35">
      <c r="B2" s="47"/>
      <c r="C2" s="48" t="s">
        <v>18</v>
      </c>
      <c r="D2" s="121" t="str">
        <f>Start!D2</f>
        <v>Einführung E-Business Management</v>
      </c>
      <c r="E2" s="122"/>
      <c r="F2" s="122"/>
      <c r="G2" s="123"/>
    </row>
    <row r="3" spans="1:11" ht="16.5" thickBot="1" x14ac:dyDescent="0.3">
      <c r="B3" s="5"/>
      <c r="C3" s="49" t="s">
        <v>19</v>
      </c>
      <c r="D3" s="50">
        <f>Start!D3</f>
        <v>4</v>
      </c>
      <c r="E3" s="50"/>
      <c r="F3" s="77"/>
      <c r="G3" s="51"/>
    </row>
    <row r="4" spans="1:11" x14ac:dyDescent="0.25">
      <c r="B4" s="26"/>
      <c r="C4" s="27"/>
      <c r="D4" s="52" t="s">
        <v>7</v>
      </c>
      <c r="E4" s="53" t="s">
        <v>8</v>
      </c>
      <c r="F4" s="78"/>
    </row>
    <row r="5" spans="1:11" x14ac:dyDescent="0.25">
      <c r="B5" s="3"/>
      <c r="C5" s="45" t="s">
        <v>24</v>
      </c>
      <c r="D5" s="46">
        <f>D3*30-D3*6</f>
        <v>96</v>
      </c>
      <c r="E5" s="54">
        <f>E107</f>
        <v>96</v>
      </c>
      <c r="F5" s="79"/>
    </row>
    <row r="6" spans="1:11" x14ac:dyDescent="0.25">
      <c r="B6" s="3"/>
      <c r="C6" s="45" t="s">
        <v>47</v>
      </c>
      <c r="D6" s="46">
        <f>D3*30-D5</f>
        <v>24</v>
      </c>
      <c r="E6" s="54">
        <f>D3*30-E5</f>
        <v>24</v>
      </c>
      <c r="F6" s="79"/>
    </row>
    <row r="7" spans="1:11" ht="16.5" thickBot="1" x14ac:dyDescent="0.3">
      <c r="B7" s="5"/>
      <c r="C7" s="49" t="s">
        <v>46</v>
      </c>
      <c r="D7" s="55">
        <v>0.63</v>
      </c>
      <c r="E7" s="56">
        <f>IF(E5&gt;0,E110/E5,0)</f>
        <v>0.625</v>
      </c>
      <c r="F7" s="80"/>
    </row>
    <row r="8" spans="1:11" ht="16.5" thickBot="1" x14ac:dyDescent="0.3"/>
    <row r="9" spans="1:11" ht="16.5" thickBot="1" x14ac:dyDescent="0.3">
      <c r="A9" s="9" t="s">
        <v>0</v>
      </c>
      <c r="B9" s="10" t="s">
        <v>1</v>
      </c>
      <c r="C9" s="10" t="s">
        <v>3</v>
      </c>
      <c r="D9" s="10" t="s">
        <v>2</v>
      </c>
      <c r="E9" s="10" t="s">
        <v>23</v>
      </c>
      <c r="F9" s="82" t="s">
        <v>38</v>
      </c>
      <c r="G9" s="10" t="s">
        <v>32</v>
      </c>
      <c r="H9" s="16" t="s">
        <v>22</v>
      </c>
      <c r="I9" s="16" t="s">
        <v>25</v>
      </c>
      <c r="J9" s="11" t="s">
        <v>26</v>
      </c>
      <c r="K9" s="16" t="s">
        <v>40</v>
      </c>
    </row>
    <row r="10" spans="1:11" x14ac:dyDescent="0.25">
      <c r="A10" s="20"/>
      <c r="B10" s="21"/>
      <c r="C10" s="21"/>
      <c r="D10" s="21"/>
      <c r="E10" s="21"/>
      <c r="F10" s="21"/>
      <c r="G10" s="24"/>
      <c r="H10" s="25"/>
      <c r="I10" s="22"/>
      <c r="J10" s="23"/>
      <c r="K10" s="72"/>
    </row>
    <row r="11" spans="1:11" ht="31.5" x14ac:dyDescent="0.25">
      <c r="A11" s="57" t="s">
        <v>50</v>
      </c>
      <c r="B11" s="58">
        <v>37</v>
      </c>
      <c r="C11" s="58" t="s">
        <v>6</v>
      </c>
      <c r="D11" s="58" t="s">
        <v>12</v>
      </c>
      <c r="E11" s="70">
        <v>0.5</v>
      </c>
      <c r="F11" s="83" t="s">
        <v>43</v>
      </c>
      <c r="G11" s="59" t="s">
        <v>97</v>
      </c>
      <c r="H11" s="60" t="s">
        <v>99</v>
      </c>
      <c r="I11" s="61"/>
      <c r="J11" s="62"/>
      <c r="K11" s="72"/>
    </row>
    <row r="12" spans="1:11" x14ac:dyDescent="0.25">
      <c r="A12" s="57"/>
      <c r="B12" s="58"/>
      <c r="C12" s="58"/>
      <c r="D12" s="58"/>
      <c r="E12" s="70"/>
      <c r="F12" s="83"/>
      <c r="G12" s="59"/>
      <c r="H12" s="60" t="s">
        <v>143</v>
      </c>
      <c r="I12" s="61"/>
      <c r="J12" s="62"/>
      <c r="K12" s="72"/>
    </row>
    <row r="13" spans="1:11" ht="47.25" x14ac:dyDescent="0.25">
      <c r="A13" s="57" t="s">
        <v>50</v>
      </c>
      <c r="B13" s="58">
        <v>37</v>
      </c>
      <c r="C13" s="58" t="s">
        <v>6</v>
      </c>
      <c r="D13" s="58" t="s">
        <v>12</v>
      </c>
      <c r="E13" s="70">
        <v>0.5</v>
      </c>
      <c r="F13" s="83" t="s">
        <v>43</v>
      </c>
      <c r="G13" s="59" t="s">
        <v>94</v>
      </c>
      <c r="H13" s="60" t="s">
        <v>93</v>
      </c>
      <c r="I13" s="61"/>
      <c r="J13" s="62"/>
      <c r="K13" s="72"/>
    </row>
    <row r="14" spans="1:11" x14ac:dyDescent="0.25">
      <c r="A14" s="57" t="s">
        <v>50</v>
      </c>
      <c r="B14" s="58">
        <v>37</v>
      </c>
      <c r="C14" s="58" t="s">
        <v>6</v>
      </c>
      <c r="D14" s="58" t="s">
        <v>11</v>
      </c>
      <c r="E14" s="70">
        <v>0.5</v>
      </c>
      <c r="F14" s="83" t="s">
        <v>43</v>
      </c>
      <c r="G14" s="59" t="s">
        <v>62</v>
      </c>
      <c r="H14" s="60" t="s">
        <v>63</v>
      </c>
      <c r="I14" s="61"/>
      <c r="J14" s="62"/>
      <c r="K14" s="72"/>
    </row>
    <row r="15" spans="1:11" x14ac:dyDescent="0.25">
      <c r="A15" s="105"/>
      <c r="B15" s="106"/>
      <c r="C15" s="106"/>
      <c r="D15" s="106"/>
      <c r="E15" s="107"/>
      <c r="F15" s="108"/>
      <c r="G15" s="109" t="s">
        <v>76</v>
      </c>
      <c r="H15" s="110"/>
      <c r="I15" s="111"/>
      <c r="J15" s="112"/>
      <c r="K15" s="113"/>
    </row>
    <row r="16" spans="1:11" ht="31.5" x14ac:dyDescent="0.25">
      <c r="A16" s="92">
        <v>1</v>
      </c>
      <c r="B16" s="93">
        <v>38</v>
      </c>
      <c r="C16" s="93" t="s">
        <v>9</v>
      </c>
      <c r="D16" s="93" t="s">
        <v>12</v>
      </c>
      <c r="E16" s="94">
        <v>0.25</v>
      </c>
      <c r="F16" s="95" t="s">
        <v>45</v>
      </c>
      <c r="G16" s="96" t="s">
        <v>87</v>
      </c>
      <c r="H16" s="97"/>
      <c r="I16" s="98"/>
      <c r="J16" s="99"/>
      <c r="K16" s="100"/>
    </row>
    <row r="17" spans="1:11" x14ac:dyDescent="0.25">
      <c r="A17" s="92">
        <v>1</v>
      </c>
      <c r="B17" s="93">
        <v>38</v>
      </c>
      <c r="C17" s="93" t="s">
        <v>9</v>
      </c>
      <c r="D17" s="93" t="s">
        <v>12</v>
      </c>
      <c r="E17" s="94">
        <v>0.15</v>
      </c>
      <c r="F17" s="95" t="s">
        <v>45</v>
      </c>
      <c r="G17" s="96" t="s">
        <v>77</v>
      </c>
      <c r="H17" s="97"/>
      <c r="I17" s="98"/>
      <c r="J17" s="99"/>
      <c r="K17" s="100"/>
    </row>
    <row r="18" spans="1:11" x14ac:dyDescent="0.25">
      <c r="A18" s="92">
        <v>1</v>
      </c>
      <c r="B18" s="93">
        <v>38</v>
      </c>
      <c r="C18" s="93" t="s">
        <v>9</v>
      </c>
      <c r="D18" s="93" t="s">
        <v>12</v>
      </c>
      <c r="E18" s="94">
        <v>0.1</v>
      </c>
      <c r="F18" s="95" t="s">
        <v>45</v>
      </c>
      <c r="G18" s="96" t="s">
        <v>78</v>
      </c>
      <c r="H18" s="97" t="s">
        <v>79</v>
      </c>
      <c r="I18" s="98"/>
      <c r="J18" s="99"/>
      <c r="K18" s="100"/>
    </row>
    <row r="19" spans="1:11" x14ac:dyDescent="0.25">
      <c r="A19" s="92">
        <v>1</v>
      </c>
      <c r="B19" s="93">
        <v>38</v>
      </c>
      <c r="C19" s="93" t="s">
        <v>9</v>
      </c>
      <c r="D19" s="93" t="s">
        <v>14</v>
      </c>
      <c r="E19" s="94">
        <v>0.25</v>
      </c>
      <c r="F19" s="95" t="s">
        <v>44</v>
      </c>
      <c r="G19" s="96" t="s">
        <v>80</v>
      </c>
      <c r="H19" s="97" t="s">
        <v>95</v>
      </c>
      <c r="I19" s="98"/>
      <c r="J19" s="99"/>
      <c r="K19" s="100"/>
    </row>
    <row r="20" spans="1:11" ht="31.5" x14ac:dyDescent="0.25">
      <c r="A20" s="92">
        <v>1</v>
      </c>
      <c r="B20" s="93">
        <v>38</v>
      </c>
      <c r="C20" s="93" t="s">
        <v>9</v>
      </c>
      <c r="D20" s="93" t="s">
        <v>12</v>
      </c>
      <c r="E20" s="94">
        <v>0.25</v>
      </c>
      <c r="F20" s="95" t="s">
        <v>45</v>
      </c>
      <c r="G20" s="96" t="s">
        <v>81</v>
      </c>
      <c r="H20" s="97" t="s">
        <v>82</v>
      </c>
      <c r="I20" s="98"/>
      <c r="J20" s="99"/>
      <c r="K20" s="100"/>
    </row>
    <row r="21" spans="1:11" ht="31.5" x14ac:dyDescent="0.25">
      <c r="A21" s="92">
        <v>1</v>
      </c>
      <c r="B21" s="93">
        <v>38</v>
      </c>
      <c r="C21" s="93" t="s">
        <v>9</v>
      </c>
      <c r="D21" s="93" t="s">
        <v>15</v>
      </c>
      <c r="E21" s="94">
        <v>0.75</v>
      </c>
      <c r="F21" s="95" t="s">
        <v>42</v>
      </c>
      <c r="G21" s="96" t="s">
        <v>83</v>
      </c>
      <c r="H21" s="97" t="s">
        <v>85</v>
      </c>
      <c r="I21" s="98"/>
      <c r="J21" s="99"/>
      <c r="K21" s="100"/>
    </row>
    <row r="22" spans="1:11" ht="31.5" x14ac:dyDescent="0.25">
      <c r="A22" s="92">
        <v>1</v>
      </c>
      <c r="B22" s="93">
        <v>38</v>
      </c>
      <c r="C22" s="93" t="s">
        <v>9</v>
      </c>
      <c r="D22" s="93" t="s">
        <v>11</v>
      </c>
      <c r="E22" s="94">
        <v>0.5</v>
      </c>
      <c r="F22" s="95" t="s">
        <v>45</v>
      </c>
      <c r="G22" s="96" t="s">
        <v>84</v>
      </c>
      <c r="H22" s="97" t="s">
        <v>86</v>
      </c>
      <c r="I22" s="98"/>
      <c r="J22" s="99"/>
      <c r="K22" s="100"/>
    </row>
    <row r="23" spans="1:11" x14ac:dyDescent="0.25">
      <c r="A23" s="92">
        <v>1</v>
      </c>
      <c r="B23" s="93">
        <v>38</v>
      </c>
      <c r="C23" s="93" t="s">
        <v>9</v>
      </c>
      <c r="D23" s="93"/>
      <c r="E23" s="94">
        <v>0.75</v>
      </c>
      <c r="F23" s="95"/>
      <c r="G23" s="96" t="s">
        <v>92</v>
      </c>
      <c r="H23" s="97"/>
      <c r="I23" s="98"/>
      <c r="J23" s="99"/>
      <c r="K23" s="100"/>
    </row>
    <row r="24" spans="1:11" x14ac:dyDescent="0.25">
      <c r="A24" s="57"/>
      <c r="B24" s="58"/>
      <c r="C24" s="58"/>
      <c r="D24" s="58"/>
      <c r="E24" s="70"/>
      <c r="F24" s="83"/>
      <c r="G24" s="59"/>
      <c r="H24" s="115" t="s">
        <v>147</v>
      </c>
      <c r="I24" s="61"/>
      <c r="J24" s="62"/>
      <c r="K24" s="72"/>
    </row>
    <row r="25" spans="1:11" ht="31.5" x14ac:dyDescent="0.25">
      <c r="A25" s="57">
        <v>1</v>
      </c>
      <c r="B25" s="58">
        <v>38</v>
      </c>
      <c r="C25" s="58" t="s">
        <v>6</v>
      </c>
      <c r="D25" s="58" t="s">
        <v>12</v>
      </c>
      <c r="E25" s="70">
        <v>2</v>
      </c>
      <c r="F25" s="83" t="s">
        <v>43</v>
      </c>
      <c r="G25" s="59" t="s">
        <v>100</v>
      </c>
      <c r="H25" s="60" t="s">
        <v>96</v>
      </c>
      <c r="I25" s="61"/>
      <c r="J25" s="62"/>
      <c r="K25" s="72"/>
    </row>
    <row r="26" spans="1:11" ht="47.25" x14ac:dyDescent="0.25">
      <c r="A26" s="57">
        <v>1</v>
      </c>
      <c r="B26" s="58">
        <v>38</v>
      </c>
      <c r="C26" s="58" t="s">
        <v>6</v>
      </c>
      <c r="D26" s="58" t="s">
        <v>12</v>
      </c>
      <c r="E26" s="70">
        <v>2</v>
      </c>
      <c r="F26" s="83" t="s">
        <v>43</v>
      </c>
      <c r="G26" s="59" t="s">
        <v>111</v>
      </c>
      <c r="H26" s="60" t="s">
        <v>98</v>
      </c>
      <c r="I26" s="61"/>
      <c r="J26" s="62"/>
      <c r="K26" s="72"/>
    </row>
    <row r="27" spans="1:11" ht="31.5" x14ac:dyDescent="0.25">
      <c r="A27" s="57">
        <v>1</v>
      </c>
      <c r="B27" s="58">
        <v>38</v>
      </c>
      <c r="C27" s="58" t="s">
        <v>6</v>
      </c>
      <c r="D27" s="58" t="s">
        <v>14</v>
      </c>
      <c r="E27" s="70">
        <v>0.5</v>
      </c>
      <c r="F27" s="83" t="s">
        <v>43</v>
      </c>
      <c r="G27" s="59" t="s">
        <v>109</v>
      </c>
      <c r="H27" s="60" t="s">
        <v>110</v>
      </c>
      <c r="I27" s="61"/>
      <c r="J27" s="62"/>
      <c r="K27" s="72"/>
    </row>
    <row r="28" spans="1:11" ht="31.5" x14ac:dyDescent="0.25">
      <c r="A28" s="92">
        <v>2</v>
      </c>
      <c r="B28" s="93">
        <v>39</v>
      </c>
      <c r="C28" s="93" t="s">
        <v>9</v>
      </c>
      <c r="D28" s="93" t="s">
        <v>12</v>
      </c>
      <c r="E28" s="94">
        <v>0.25</v>
      </c>
      <c r="F28" s="95" t="s">
        <v>45</v>
      </c>
      <c r="G28" s="96" t="s">
        <v>105</v>
      </c>
      <c r="H28" s="97" t="s">
        <v>106</v>
      </c>
      <c r="I28" s="98"/>
      <c r="J28" s="99"/>
      <c r="K28" s="100"/>
    </row>
    <row r="29" spans="1:11" x14ac:dyDescent="0.25">
      <c r="A29" s="92">
        <v>2</v>
      </c>
      <c r="B29" s="93">
        <v>39</v>
      </c>
      <c r="C29" s="93" t="s">
        <v>9</v>
      </c>
      <c r="D29" s="93" t="s">
        <v>14</v>
      </c>
      <c r="E29" s="94">
        <v>0.5</v>
      </c>
      <c r="F29" s="95" t="s">
        <v>42</v>
      </c>
      <c r="G29" s="96" t="s">
        <v>101</v>
      </c>
      <c r="H29" s="97" t="s">
        <v>73</v>
      </c>
      <c r="I29" s="98"/>
      <c r="J29" s="99"/>
      <c r="K29" s="100"/>
    </row>
    <row r="30" spans="1:11" ht="31.5" x14ac:dyDescent="0.25">
      <c r="A30" s="92">
        <v>2</v>
      </c>
      <c r="B30" s="93">
        <v>39</v>
      </c>
      <c r="C30" s="93" t="s">
        <v>9</v>
      </c>
      <c r="D30" s="93" t="s">
        <v>15</v>
      </c>
      <c r="E30" s="94">
        <v>0.5</v>
      </c>
      <c r="F30" s="95" t="s">
        <v>42</v>
      </c>
      <c r="G30" s="96" t="s">
        <v>102</v>
      </c>
      <c r="H30" s="97" t="s">
        <v>104</v>
      </c>
      <c r="I30" s="98"/>
      <c r="J30" s="99"/>
      <c r="K30" s="100"/>
    </row>
    <row r="31" spans="1:11" x14ac:dyDescent="0.25">
      <c r="A31" s="92">
        <v>2</v>
      </c>
      <c r="B31" s="93">
        <v>39</v>
      </c>
      <c r="C31" s="93" t="s">
        <v>9</v>
      </c>
      <c r="D31" s="93" t="s">
        <v>13</v>
      </c>
      <c r="E31" s="94">
        <v>0.5</v>
      </c>
      <c r="F31" s="95" t="s">
        <v>45</v>
      </c>
      <c r="G31" s="96" t="s">
        <v>103</v>
      </c>
      <c r="H31" s="97" t="s">
        <v>107</v>
      </c>
      <c r="I31" s="98"/>
      <c r="J31" s="99"/>
      <c r="K31" s="100"/>
    </row>
    <row r="32" spans="1:11" ht="31.5" x14ac:dyDescent="0.25">
      <c r="A32" s="92">
        <v>2</v>
      </c>
      <c r="B32" s="93">
        <v>39</v>
      </c>
      <c r="C32" s="93" t="s">
        <v>9</v>
      </c>
      <c r="D32" s="93" t="s">
        <v>12</v>
      </c>
      <c r="E32" s="94">
        <v>0.5</v>
      </c>
      <c r="F32" s="95" t="s">
        <v>45</v>
      </c>
      <c r="G32" s="96" t="s">
        <v>108</v>
      </c>
      <c r="H32" s="97" t="s">
        <v>123</v>
      </c>
      <c r="I32" s="98"/>
      <c r="J32" s="99"/>
      <c r="K32" s="100"/>
    </row>
    <row r="33" spans="1:11" x14ac:dyDescent="0.25">
      <c r="A33" s="92">
        <v>2</v>
      </c>
      <c r="B33" s="93">
        <v>39</v>
      </c>
      <c r="C33" s="93" t="s">
        <v>9</v>
      </c>
      <c r="D33" s="93"/>
      <c r="E33" s="94">
        <v>0.75</v>
      </c>
      <c r="F33" s="95"/>
      <c r="G33" s="96" t="s">
        <v>92</v>
      </c>
      <c r="H33" s="97"/>
      <c r="I33" s="98"/>
      <c r="J33" s="99"/>
      <c r="K33" s="100"/>
    </row>
    <row r="34" spans="1:11" x14ac:dyDescent="0.25">
      <c r="A34" s="57">
        <v>2</v>
      </c>
      <c r="B34" s="58">
        <v>39</v>
      </c>
      <c r="C34" s="58" t="s">
        <v>6</v>
      </c>
      <c r="D34" s="58" t="s">
        <v>13</v>
      </c>
      <c r="E34" s="70">
        <v>1</v>
      </c>
      <c r="F34" s="83" t="s">
        <v>43</v>
      </c>
      <c r="G34" s="59" t="s">
        <v>125</v>
      </c>
      <c r="H34" s="60" t="s">
        <v>126</v>
      </c>
      <c r="I34" s="61"/>
      <c r="J34" s="62"/>
      <c r="K34" s="72" t="s">
        <v>127</v>
      </c>
    </row>
    <row r="35" spans="1:11" x14ac:dyDescent="0.25">
      <c r="A35" s="105"/>
      <c r="B35" s="106"/>
      <c r="C35" s="106"/>
      <c r="D35" s="106"/>
      <c r="E35" s="107"/>
      <c r="F35" s="108"/>
      <c r="G35" s="109" t="s">
        <v>135</v>
      </c>
      <c r="H35" s="110"/>
      <c r="I35" s="111"/>
      <c r="J35" s="112"/>
      <c r="K35" s="113"/>
    </row>
    <row r="36" spans="1:11" ht="47.25" x14ac:dyDescent="0.25">
      <c r="A36" s="57">
        <v>2</v>
      </c>
      <c r="B36" s="58">
        <v>39</v>
      </c>
      <c r="C36" s="58" t="s">
        <v>6</v>
      </c>
      <c r="D36" s="58" t="s">
        <v>12</v>
      </c>
      <c r="E36" s="70">
        <v>2</v>
      </c>
      <c r="F36" s="83" t="s">
        <v>43</v>
      </c>
      <c r="G36" s="59" t="s">
        <v>114</v>
      </c>
      <c r="H36" s="60" t="s">
        <v>96</v>
      </c>
      <c r="I36" s="61"/>
      <c r="J36" s="62"/>
      <c r="K36" s="72"/>
    </row>
    <row r="37" spans="1:11" ht="47.25" x14ac:dyDescent="0.25">
      <c r="A37" s="57">
        <v>2</v>
      </c>
      <c r="B37" s="58">
        <v>39</v>
      </c>
      <c r="C37" s="58" t="s">
        <v>6</v>
      </c>
      <c r="D37" s="58" t="s">
        <v>12</v>
      </c>
      <c r="E37" s="70">
        <v>0.75</v>
      </c>
      <c r="F37" s="83" t="s">
        <v>43</v>
      </c>
      <c r="G37" s="59" t="s">
        <v>117</v>
      </c>
      <c r="H37" s="60" t="s">
        <v>96</v>
      </c>
      <c r="I37" s="61"/>
      <c r="J37" s="62"/>
      <c r="K37" s="72"/>
    </row>
    <row r="38" spans="1:11" ht="63" x14ac:dyDescent="0.25">
      <c r="A38" s="57">
        <v>3</v>
      </c>
      <c r="B38" s="58">
        <v>40</v>
      </c>
      <c r="C38" s="58" t="s">
        <v>6</v>
      </c>
      <c r="D38" s="58" t="s">
        <v>13</v>
      </c>
      <c r="E38" s="70">
        <v>1</v>
      </c>
      <c r="F38" s="83" t="s">
        <v>43</v>
      </c>
      <c r="G38" s="59" t="s">
        <v>112</v>
      </c>
      <c r="H38" s="60" t="s">
        <v>113</v>
      </c>
      <c r="I38" s="61"/>
      <c r="J38" s="62"/>
      <c r="K38" s="72"/>
    </row>
    <row r="39" spans="1:11" ht="47.25" x14ac:dyDescent="0.25">
      <c r="A39" s="57">
        <v>3</v>
      </c>
      <c r="B39" s="58">
        <v>40</v>
      </c>
      <c r="C39" s="58" t="s">
        <v>6</v>
      </c>
      <c r="D39" s="58" t="s">
        <v>13</v>
      </c>
      <c r="E39" s="70">
        <v>1</v>
      </c>
      <c r="F39" s="83" t="s">
        <v>43</v>
      </c>
      <c r="G39" s="59" t="s">
        <v>120</v>
      </c>
      <c r="H39" s="60" t="s">
        <v>115</v>
      </c>
      <c r="I39" s="61"/>
      <c r="J39" s="62"/>
      <c r="K39" s="72"/>
    </row>
    <row r="40" spans="1:11" x14ac:dyDescent="0.25">
      <c r="A40" s="92">
        <v>3</v>
      </c>
      <c r="B40" s="93">
        <v>40</v>
      </c>
      <c r="C40" s="93" t="s">
        <v>9</v>
      </c>
      <c r="D40" s="93" t="s">
        <v>13</v>
      </c>
      <c r="E40" s="94">
        <v>0.25</v>
      </c>
      <c r="F40" s="95" t="s">
        <v>45</v>
      </c>
      <c r="G40" s="96" t="s">
        <v>118</v>
      </c>
      <c r="H40" s="97"/>
      <c r="I40" s="98"/>
      <c r="J40" s="99"/>
      <c r="K40" s="100"/>
    </row>
    <row r="41" spans="1:11" x14ac:dyDescent="0.25">
      <c r="A41" s="92">
        <v>3</v>
      </c>
      <c r="B41" s="93">
        <v>40</v>
      </c>
      <c r="C41" s="93" t="s">
        <v>9</v>
      </c>
      <c r="D41" s="93" t="s">
        <v>14</v>
      </c>
      <c r="E41" s="94">
        <v>0.25</v>
      </c>
      <c r="F41" s="95" t="s">
        <v>45</v>
      </c>
      <c r="G41" s="96" t="s">
        <v>116</v>
      </c>
      <c r="H41" s="97" t="s">
        <v>119</v>
      </c>
      <c r="I41" s="98"/>
      <c r="J41" s="99"/>
      <c r="K41" s="100"/>
    </row>
    <row r="42" spans="1:11" ht="51" customHeight="1" x14ac:dyDescent="0.25">
      <c r="A42" s="92">
        <v>3</v>
      </c>
      <c r="B42" s="93">
        <v>40</v>
      </c>
      <c r="C42" s="93" t="s">
        <v>9</v>
      </c>
      <c r="D42" s="93" t="s">
        <v>15</v>
      </c>
      <c r="E42" s="94">
        <v>0.25</v>
      </c>
      <c r="F42" s="95" t="s">
        <v>45</v>
      </c>
      <c r="G42" s="96" t="s">
        <v>122</v>
      </c>
      <c r="H42" s="97" t="s">
        <v>121</v>
      </c>
      <c r="I42" s="98"/>
      <c r="J42" s="99"/>
      <c r="K42" s="100"/>
    </row>
    <row r="43" spans="1:11" ht="47.25" x14ac:dyDescent="0.25">
      <c r="A43" s="92">
        <v>3</v>
      </c>
      <c r="B43" s="93">
        <v>40</v>
      </c>
      <c r="C43" s="93" t="s">
        <v>9</v>
      </c>
      <c r="D43" s="93" t="s">
        <v>12</v>
      </c>
      <c r="E43" s="94">
        <v>0.5</v>
      </c>
      <c r="F43" s="95" t="s">
        <v>45</v>
      </c>
      <c r="G43" s="96" t="s">
        <v>128</v>
      </c>
      <c r="H43" s="97"/>
      <c r="I43" s="98"/>
      <c r="J43" s="99"/>
      <c r="K43" s="100"/>
    </row>
    <row r="44" spans="1:11" x14ac:dyDescent="0.25">
      <c r="A44" s="92">
        <v>3</v>
      </c>
      <c r="B44" s="93">
        <v>40</v>
      </c>
      <c r="C44" s="93" t="s">
        <v>9</v>
      </c>
      <c r="D44" s="93" t="s">
        <v>12</v>
      </c>
      <c r="E44" s="94">
        <v>0.5</v>
      </c>
      <c r="F44" s="95" t="s">
        <v>45</v>
      </c>
      <c r="G44" s="96" t="s">
        <v>129</v>
      </c>
      <c r="H44" s="97"/>
      <c r="I44" s="98"/>
      <c r="J44" s="99"/>
      <c r="K44" s="100"/>
    </row>
    <row r="45" spans="1:11" ht="31.5" x14ac:dyDescent="0.25">
      <c r="A45" s="92">
        <v>3</v>
      </c>
      <c r="B45" s="93">
        <v>40</v>
      </c>
      <c r="C45" s="93" t="s">
        <v>9</v>
      </c>
      <c r="D45" s="93" t="s">
        <v>15</v>
      </c>
      <c r="E45" s="94">
        <v>0.5</v>
      </c>
      <c r="F45" s="101" t="s">
        <v>42</v>
      </c>
      <c r="G45" s="96" t="s">
        <v>131</v>
      </c>
      <c r="H45" s="97" t="s">
        <v>130</v>
      </c>
      <c r="I45" s="98"/>
      <c r="J45" s="99"/>
      <c r="K45" s="100"/>
    </row>
    <row r="46" spans="1:11" x14ac:dyDescent="0.25">
      <c r="A46" s="92">
        <v>3</v>
      </c>
      <c r="B46" s="93">
        <v>40</v>
      </c>
      <c r="C46" s="93" t="s">
        <v>9</v>
      </c>
      <c r="D46" s="93" t="s">
        <v>11</v>
      </c>
      <c r="E46" s="94">
        <v>0.75</v>
      </c>
      <c r="F46" s="101" t="s">
        <v>45</v>
      </c>
      <c r="G46" s="96" t="s">
        <v>92</v>
      </c>
      <c r="H46" s="97"/>
      <c r="I46" s="98"/>
      <c r="J46" s="99"/>
      <c r="K46" s="100"/>
    </row>
    <row r="47" spans="1:11" ht="47.25" x14ac:dyDescent="0.25">
      <c r="A47" s="57">
        <v>3</v>
      </c>
      <c r="B47" s="58">
        <v>40</v>
      </c>
      <c r="C47" s="58" t="s">
        <v>6</v>
      </c>
      <c r="D47" s="58" t="s">
        <v>15</v>
      </c>
      <c r="E47" s="70">
        <v>2</v>
      </c>
      <c r="F47" s="83" t="s">
        <v>43</v>
      </c>
      <c r="G47" s="59" t="s">
        <v>64</v>
      </c>
      <c r="H47" s="60"/>
      <c r="I47" s="61"/>
      <c r="J47" s="62"/>
      <c r="K47" s="72"/>
    </row>
    <row r="48" spans="1:11" ht="47.25" x14ac:dyDescent="0.25">
      <c r="A48" s="57">
        <v>4</v>
      </c>
      <c r="B48" s="58">
        <v>41</v>
      </c>
      <c r="C48" s="58" t="s">
        <v>6</v>
      </c>
      <c r="D48" s="58" t="s">
        <v>17</v>
      </c>
      <c r="E48" s="70">
        <v>2</v>
      </c>
      <c r="F48" s="83" t="s">
        <v>44</v>
      </c>
      <c r="G48" s="59" t="s">
        <v>65</v>
      </c>
      <c r="H48" s="60"/>
      <c r="I48" s="61"/>
      <c r="J48" s="62"/>
      <c r="K48" s="72"/>
    </row>
    <row r="49" spans="1:11" ht="78.75" x14ac:dyDescent="0.25">
      <c r="A49" s="57">
        <v>4</v>
      </c>
      <c r="B49" s="58">
        <v>41</v>
      </c>
      <c r="C49" s="58" t="s">
        <v>6</v>
      </c>
      <c r="D49" s="58" t="s">
        <v>12</v>
      </c>
      <c r="E49" s="70">
        <v>2</v>
      </c>
      <c r="F49" s="83" t="s">
        <v>43</v>
      </c>
      <c r="G49" s="59" t="s">
        <v>136</v>
      </c>
      <c r="H49" s="60"/>
      <c r="I49" s="61"/>
      <c r="J49" s="62"/>
      <c r="K49" s="72"/>
    </row>
    <row r="50" spans="1:11" ht="47.25" x14ac:dyDescent="0.25">
      <c r="A50" s="57">
        <v>4</v>
      </c>
      <c r="B50" s="58">
        <v>41</v>
      </c>
      <c r="C50" s="58" t="s">
        <v>6</v>
      </c>
      <c r="D50" s="58" t="s">
        <v>16</v>
      </c>
      <c r="E50" s="70">
        <v>2</v>
      </c>
      <c r="F50" s="83" t="s">
        <v>42</v>
      </c>
      <c r="G50" s="59" t="s">
        <v>134</v>
      </c>
      <c r="H50" s="60" t="s">
        <v>74</v>
      </c>
      <c r="I50" s="61"/>
      <c r="J50" s="62"/>
      <c r="K50" s="72"/>
    </row>
    <row r="51" spans="1:11" x14ac:dyDescent="0.25">
      <c r="A51" s="57">
        <v>4</v>
      </c>
      <c r="B51" s="58">
        <v>41</v>
      </c>
      <c r="C51" s="58" t="s">
        <v>6</v>
      </c>
      <c r="D51" s="58" t="s">
        <v>13</v>
      </c>
      <c r="E51" s="70">
        <v>1</v>
      </c>
      <c r="F51" s="83" t="s">
        <v>43</v>
      </c>
      <c r="G51" s="59" t="s">
        <v>125</v>
      </c>
      <c r="H51" s="60" t="s">
        <v>126</v>
      </c>
      <c r="I51" s="61"/>
      <c r="J51" s="62"/>
      <c r="K51" s="72" t="s">
        <v>127</v>
      </c>
    </row>
    <row r="52" spans="1:11" x14ac:dyDescent="0.25">
      <c r="A52" s="57"/>
      <c r="B52" s="58"/>
      <c r="C52" s="58"/>
      <c r="D52" s="58"/>
      <c r="E52" s="70"/>
      <c r="F52" s="83"/>
      <c r="G52" s="59"/>
      <c r="H52" s="60"/>
      <c r="I52" s="61"/>
      <c r="J52" s="62"/>
      <c r="K52" s="72"/>
    </row>
    <row r="53" spans="1:11" x14ac:dyDescent="0.25">
      <c r="A53" s="57"/>
      <c r="B53" s="58"/>
      <c r="C53" s="58"/>
      <c r="D53" s="58"/>
      <c r="E53" s="70"/>
      <c r="F53" s="83"/>
      <c r="G53" s="59"/>
      <c r="H53" s="60"/>
      <c r="I53" s="61"/>
      <c r="J53" s="62"/>
      <c r="K53" s="72"/>
    </row>
    <row r="54" spans="1:11" x14ac:dyDescent="0.25">
      <c r="A54" s="92">
        <v>5</v>
      </c>
      <c r="B54" s="93">
        <v>43</v>
      </c>
      <c r="C54" s="93" t="s">
        <v>9</v>
      </c>
      <c r="D54" s="93" t="s">
        <v>12</v>
      </c>
      <c r="E54" s="94">
        <v>0.25</v>
      </c>
      <c r="F54" s="95" t="s">
        <v>45</v>
      </c>
      <c r="G54" s="96" t="s">
        <v>132</v>
      </c>
      <c r="H54" s="97" t="s">
        <v>133</v>
      </c>
      <c r="I54" s="61"/>
      <c r="J54" s="62"/>
      <c r="K54" s="72"/>
    </row>
    <row r="55" spans="1:11" x14ac:dyDescent="0.25">
      <c r="A55" s="105"/>
      <c r="B55" s="106"/>
      <c r="C55" s="106"/>
      <c r="D55" s="106"/>
      <c r="E55" s="107"/>
      <c r="F55" s="108"/>
      <c r="G55" s="109" t="s">
        <v>88</v>
      </c>
      <c r="H55" s="110"/>
      <c r="I55" s="111"/>
      <c r="J55" s="112"/>
      <c r="K55" s="113"/>
    </row>
    <row r="56" spans="1:11" x14ac:dyDescent="0.25">
      <c r="A56" s="92">
        <v>5</v>
      </c>
      <c r="B56" s="93">
        <v>43</v>
      </c>
      <c r="C56" s="93" t="s">
        <v>9</v>
      </c>
      <c r="D56" s="93" t="s">
        <v>11</v>
      </c>
      <c r="E56" s="94">
        <v>0.5</v>
      </c>
      <c r="F56" s="101" t="s">
        <v>45</v>
      </c>
      <c r="G56" s="114" t="s">
        <v>150</v>
      </c>
      <c r="H56" s="97"/>
      <c r="I56" s="98"/>
      <c r="J56" s="99"/>
      <c r="K56" s="100"/>
    </row>
    <row r="57" spans="1:11" ht="31.5" x14ac:dyDescent="0.25">
      <c r="A57" s="92">
        <v>5</v>
      </c>
      <c r="B57" s="93">
        <v>43</v>
      </c>
      <c r="C57" s="93" t="s">
        <v>9</v>
      </c>
      <c r="D57" s="93" t="s">
        <v>11</v>
      </c>
      <c r="E57" s="94">
        <v>1</v>
      </c>
      <c r="F57" s="101" t="s">
        <v>45</v>
      </c>
      <c r="G57" s="114" t="s">
        <v>140</v>
      </c>
      <c r="H57" s="97"/>
      <c r="I57" s="98"/>
      <c r="J57" s="99"/>
      <c r="K57" s="100"/>
    </row>
    <row r="58" spans="1:11" x14ac:dyDescent="0.25">
      <c r="A58" s="92">
        <v>5</v>
      </c>
      <c r="B58" s="93">
        <v>43</v>
      </c>
      <c r="C58" s="93" t="s">
        <v>9</v>
      </c>
      <c r="D58" s="93" t="s">
        <v>11</v>
      </c>
      <c r="E58" s="94">
        <v>0.5</v>
      </c>
      <c r="F58" s="101" t="s">
        <v>45</v>
      </c>
      <c r="G58" s="114" t="s">
        <v>139</v>
      </c>
      <c r="H58" s="97"/>
      <c r="I58" s="98"/>
      <c r="J58" s="99"/>
      <c r="K58" s="100"/>
    </row>
    <row r="59" spans="1:11" x14ac:dyDescent="0.25">
      <c r="A59" s="92"/>
      <c r="B59" s="93"/>
      <c r="C59" s="93"/>
      <c r="D59" s="93"/>
      <c r="E59" s="94"/>
      <c r="F59" s="101"/>
      <c r="G59" s="114"/>
      <c r="H59" s="97"/>
      <c r="I59" s="98"/>
      <c r="J59" s="99"/>
      <c r="K59" s="100"/>
    </row>
    <row r="60" spans="1:11" x14ac:dyDescent="0.25">
      <c r="A60" s="92"/>
      <c r="B60" s="93"/>
      <c r="C60" s="93"/>
      <c r="D60" s="93"/>
      <c r="E60" s="94"/>
      <c r="F60" s="101"/>
      <c r="G60" s="114"/>
      <c r="H60" s="97"/>
      <c r="I60" s="98"/>
      <c r="J60" s="99"/>
      <c r="K60" s="100"/>
    </row>
    <row r="61" spans="1:11" x14ac:dyDescent="0.25">
      <c r="A61" s="92">
        <v>5</v>
      </c>
      <c r="B61" s="93">
        <v>43</v>
      </c>
      <c r="C61" s="93" t="s">
        <v>9</v>
      </c>
      <c r="D61" s="93"/>
      <c r="E61" s="94">
        <v>0.75</v>
      </c>
      <c r="F61" s="101" t="s">
        <v>45</v>
      </c>
      <c r="G61" s="96" t="s">
        <v>92</v>
      </c>
      <c r="H61" s="97"/>
      <c r="I61" s="98"/>
      <c r="J61" s="99"/>
      <c r="K61" s="100"/>
    </row>
    <row r="62" spans="1:11" ht="31.5" x14ac:dyDescent="0.25">
      <c r="A62" s="57">
        <v>5</v>
      </c>
      <c r="B62" s="58">
        <v>43</v>
      </c>
      <c r="C62" s="58" t="s">
        <v>6</v>
      </c>
      <c r="D62" s="58" t="s">
        <v>15</v>
      </c>
      <c r="E62" s="70">
        <v>1</v>
      </c>
      <c r="F62" s="83" t="s">
        <v>43</v>
      </c>
      <c r="G62" s="59" t="s">
        <v>68</v>
      </c>
      <c r="H62" s="60"/>
      <c r="I62" s="61"/>
      <c r="J62" s="62"/>
      <c r="K62" s="72"/>
    </row>
    <row r="63" spans="1:11" ht="78.75" x14ac:dyDescent="0.25">
      <c r="A63" s="57">
        <v>5</v>
      </c>
      <c r="B63" s="58">
        <v>43</v>
      </c>
      <c r="C63" s="58" t="s">
        <v>6</v>
      </c>
      <c r="D63" s="58" t="s">
        <v>11</v>
      </c>
      <c r="E63" s="70">
        <v>1.5</v>
      </c>
      <c r="F63" s="83" t="s">
        <v>43</v>
      </c>
      <c r="G63" s="59" t="s">
        <v>137</v>
      </c>
      <c r="H63" s="60" t="s">
        <v>138</v>
      </c>
      <c r="I63" s="61"/>
      <c r="J63" s="62"/>
      <c r="K63" s="72"/>
    </row>
    <row r="64" spans="1:11" ht="47.25" x14ac:dyDescent="0.25">
      <c r="A64" s="57">
        <v>5</v>
      </c>
      <c r="B64" s="58">
        <v>43</v>
      </c>
      <c r="C64" s="58" t="s">
        <v>6</v>
      </c>
      <c r="D64" s="58" t="s">
        <v>11</v>
      </c>
      <c r="E64" s="70">
        <v>1</v>
      </c>
      <c r="F64" s="83" t="s">
        <v>43</v>
      </c>
      <c r="G64" s="59" t="s">
        <v>141</v>
      </c>
      <c r="H64" s="60" t="s">
        <v>142</v>
      </c>
      <c r="I64" s="61"/>
      <c r="J64" s="62"/>
      <c r="K64" s="72"/>
    </row>
    <row r="65" spans="1:11" ht="31.5" x14ac:dyDescent="0.25">
      <c r="A65" s="92">
        <v>6</v>
      </c>
      <c r="B65" s="93">
        <v>44</v>
      </c>
      <c r="C65" s="93" t="s">
        <v>9</v>
      </c>
      <c r="D65" s="93" t="s">
        <v>14</v>
      </c>
      <c r="E65" s="94">
        <v>0.1</v>
      </c>
      <c r="F65" s="101" t="s">
        <v>45</v>
      </c>
      <c r="G65" s="96" t="s">
        <v>152</v>
      </c>
      <c r="H65" s="97"/>
      <c r="I65" s="98"/>
      <c r="J65" s="99"/>
      <c r="K65" s="100"/>
    </row>
    <row r="66" spans="1:11" x14ac:dyDescent="0.25">
      <c r="A66" s="92">
        <v>6</v>
      </c>
      <c r="B66" s="93">
        <v>44</v>
      </c>
      <c r="C66" s="93" t="s">
        <v>9</v>
      </c>
      <c r="D66" s="93" t="s">
        <v>14</v>
      </c>
      <c r="E66" s="94">
        <v>0.9</v>
      </c>
      <c r="F66" s="101" t="s">
        <v>45</v>
      </c>
      <c r="G66" s="96" t="s">
        <v>153</v>
      </c>
      <c r="H66" s="97"/>
      <c r="I66" s="98"/>
      <c r="J66" s="99"/>
      <c r="K66" s="100"/>
    </row>
    <row r="67" spans="1:11" x14ac:dyDescent="0.25">
      <c r="A67" s="92">
        <v>6</v>
      </c>
      <c r="B67" s="93">
        <v>44</v>
      </c>
      <c r="C67" s="93" t="s">
        <v>9</v>
      </c>
      <c r="D67" s="93" t="s">
        <v>11</v>
      </c>
      <c r="E67" s="94">
        <v>2</v>
      </c>
      <c r="F67" s="101" t="s">
        <v>43</v>
      </c>
      <c r="G67" s="116" t="s">
        <v>151</v>
      </c>
      <c r="H67" s="97"/>
      <c r="I67" s="98"/>
      <c r="J67" s="99"/>
      <c r="K67" s="100">
        <v>0.2</v>
      </c>
    </row>
    <row r="68" spans="1:11" x14ac:dyDescent="0.25">
      <c r="A68" s="92">
        <v>6</v>
      </c>
      <c r="B68" s="93">
        <v>44</v>
      </c>
      <c r="C68" s="93" t="s">
        <v>9</v>
      </c>
      <c r="D68" s="93" t="s">
        <v>14</v>
      </c>
      <c r="E68" s="94"/>
      <c r="F68" s="101"/>
      <c r="G68" s="96" t="s">
        <v>155</v>
      </c>
      <c r="H68" s="97"/>
      <c r="I68" s="98"/>
      <c r="J68" s="99"/>
      <c r="K68" s="100"/>
    </row>
    <row r="69" spans="1:11" x14ac:dyDescent="0.25">
      <c r="A69" s="57">
        <v>6</v>
      </c>
      <c r="B69" s="58">
        <v>44</v>
      </c>
      <c r="C69" s="58" t="s">
        <v>6</v>
      </c>
      <c r="D69" s="58" t="s">
        <v>12</v>
      </c>
      <c r="E69" s="70">
        <v>2</v>
      </c>
      <c r="F69" s="83" t="s">
        <v>43</v>
      </c>
      <c r="G69" s="59" t="s">
        <v>55</v>
      </c>
      <c r="H69" s="60"/>
      <c r="I69" s="61"/>
      <c r="J69" s="62"/>
      <c r="K69" s="72"/>
    </row>
    <row r="70" spans="1:11" ht="31.5" x14ac:dyDescent="0.25">
      <c r="A70" s="57">
        <v>6</v>
      </c>
      <c r="B70" s="58">
        <v>44</v>
      </c>
      <c r="C70" s="58" t="s">
        <v>6</v>
      </c>
      <c r="D70" s="58" t="s">
        <v>11</v>
      </c>
      <c r="E70" s="70">
        <v>2</v>
      </c>
      <c r="F70" s="83" t="s">
        <v>43</v>
      </c>
      <c r="G70" s="59" t="s">
        <v>145</v>
      </c>
      <c r="H70" s="60" t="s">
        <v>74</v>
      </c>
      <c r="I70" s="61"/>
      <c r="J70" s="62"/>
      <c r="K70" s="72"/>
    </row>
    <row r="71" spans="1:11" x14ac:dyDescent="0.25">
      <c r="A71" s="105"/>
      <c r="B71" s="106"/>
      <c r="C71" s="106"/>
      <c r="D71" s="106"/>
      <c r="E71" s="107"/>
      <c r="F71" s="108"/>
      <c r="G71" s="109" t="s">
        <v>89</v>
      </c>
      <c r="H71" s="110"/>
      <c r="I71" s="111"/>
      <c r="J71" s="112"/>
      <c r="K71" s="113"/>
    </row>
    <row r="72" spans="1:11" ht="94.5" x14ac:dyDescent="0.25">
      <c r="A72" s="92">
        <v>7</v>
      </c>
      <c r="B72" s="93">
        <v>45</v>
      </c>
      <c r="C72" s="93" t="s">
        <v>9</v>
      </c>
      <c r="D72" s="93" t="s">
        <v>11</v>
      </c>
      <c r="E72" s="94">
        <v>1</v>
      </c>
      <c r="F72" s="101" t="s">
        <v>45</v>
      </c>
      <c r="G72" s="102" t="s">
        <v>90</v>
      </c>
      <c r="H72" s="97"/>
      <c r="I72" s="98"/>
      <c r="J72" s="99"/>
      <c r="K72" s="100"/>
    </row>
    <row r="73" spans="1:11" x14ac:dyDescent="0.25">
      <c r="A73" s="92">
        <v>7</v>
      </c>
      <c r="B73" s="93">
        <v>45</v>
      </c>
      <c r="C73" s="93" t="s">
        <v>9</v>
      </c>
      <c r="D73" s="93" t="s">
        <v>11</v>
      </c>
      <c r="E73" s="94">
        <v>2</v>
      </c>
      <c r="F73" s="101" t="s">
        <v>43</v>
      </c>
      <c r="G73" s="96" t="s">
        <v>154</v>
      </c>
      <c r="H73" s="97" t="s">
        <v>75</v>
      </c>
      <c r="I73" s="98"/>
      <c r="J73" s="99"/>
      <c r="K73" s="100"/>
    </row>
    <row r="74" spans="1:11" ht="31.5" x14ac:dyDescent="0.25">
      <c r="A74" s="57">
        <v>7</v>
      </c>
      <c r="B74" s="58">
        <v>45</v>
      </c>
      <c r="C74" s="58" t="s">
        <v>6</v>
      </c>
      <c r="D74" s="58" t="s">
        <v>11</v>
      </c>
      <c r="E74" s="70">
        <v>2</v>
      </c>
      <c r="F74" s="83" t="s">
        <v>43</v>
      </c>
      <c r="G74" s="59" t="s">
        <v>60</v>
      </c>
      <c r="H74" s="60" t="s">
        <v>74</v>
      </c>
      <c r="I74" s="61"/>
      <c r="J74" s="62"/>
      <c r="K74" s="72"/>
    </row>
    <row r="75" spans="1:11" ht="126" x14ac:dyDescent="0.25">
      <c r="A75" s="92">
        <v>8</v>
      </c>
      <c r="B75" s="93">
        <v>46</v>
      </c>
      <c r="C75" s="93" t="s">
        <v>9</v>
      </c>
      <c r="D75" s="93" t="s">
        <v>11</v>
      </c>
      <c r="E75" s="94">
        <v>1</v>
      </c>
      <c r="F75" s="101" t="s">
        <v>45</v>
      </c>
      <c r="G75" s="102" t="s">
        <v>70</v>
      </c>
      <c r="H75" s="97"/>
      <c r="I75" s="98"/>
      <c r="J75" s="99"/>
      <c r="K75" s="103"/>
    </row>
    <row r="76" spans="1:11" x14ac:dyDescent="0.25">
      <c r="A76" s="92">
        <v>8</v>
      </c>
      <c r="B76" s="93">
        <v>46</v>
      </c>
      <c r="C76" s="93" t="s">
        <v>9</v>
      </c>
      <c r="D76" s="93" t="s">
        <v>11</v>
      </c>
      <c r="E76" s="94">
        <v>2</v>
      </c>
      <c r="F76" s="101" t="s">
        <v>45</v>
      </c>
      <c r="G76" s="96" t="s">
        <v>148</v>
      </c>
      <c r="H76" s="97" t="s">
        <v>75</v>
      </c>
      <c r="I76" s="98"/>
      <c r="J76" s="99"/>
      <c r="K76" s="100"/>
    </row>
    <row r="77" spans="1:11" ht="31.5" x14ac:dyDescent="0.25">
      <c r="A77" s="57">
        <v>8</v>
      </c>
      <c r="B77" s="58">
        <v>46</v>
      </c>
      <c r="C77" s="58" t="s">
        <v>6</v>
      </c>
      <c r="D77" s="58" t="s">
        <v>11</v>
      </c>
      <c r="E77" s="70">
        <v>2</v>
      </c>
      <c r="F77" s="83" t="s">
        <v>43</v>
      </c>
      <c r="G77" s="59" t="s">
        <v>144</v>
      </c>
      <c r="H77" s="60" t="s">
        <v>74</v>
      </c>
      <c r="I77" s="61"/>
      <c r="J77" s="62"/>
      <c r="K77" s="72"/>
    </row>
    <row r="78" spans="1:11" ht="126" x14ac:dyDescent="0.25">
      <c r="A78" s="92">
        <v>9</v>
      </c>
      <c r="B78" s="93">
        <v>47</v>
      </c>
      <c r="C78" s="93" t="s">
        <v>9</v>
      </c>
      <c r="D78" s="93" t="s">
        <v>11</v>
      </c>
      <c r="E78" s="94">
        <v>1</v>
      </c>
      <c r="F78" s="101" t="s">
        <v>45</v>
      </c>
      <c r="G78" s="102" t="s">
        <v>69</v>
      </c>
      <c r="H78" s="97"/>
      <c r="I78" s="98"/>
      <c r="J78" s="99"/>
      <c r="K78" s="104"/>
    </row>
    <row r="79" spans="1:11" x14ac:dyDescent="0.25">
      <c r="A79" s="92">
        <v>9</v>
      </c>
      <c r="B79" s="93">
        <v>47</v>
      </c>
      <c r="C79" s="93" t="s">
        <v>9</v>
      </c>
      <c r="D79" s="93" t="s">
        <v>11</v>
      </c>
      <c r="E79" s="94">
        <v>2</v>
      </c>
      <c r="F79" s="101" t="s">
        <v>45</v>
      </c>
      <c r="G79" s="96" t="s">
        <v>149</v>
      </c>
      <c r="H79" s="97" t="s">
        <v>75</v>
      </c>
      <c r="I79" s="98"/>
      <c r="J79" s="99"/>
      <c r="K79" s="100"/>
    </row>
    <row r="80" spans="1:11" x14ac:dyDescent="0.25">
      <c r="A80" s="57">
        <v>9</v>
      </c>
      <c r="B80" s="58">
        <v>47</v>
      </c>
      <c r="C80" s="58" t="s">
        <v>6</v>
      </c>
      <c r="D80" s="58" t="s">
        <v>17</v>
      </c>
      <c r="E80" s="70">
        <v>2</v>
      </c>
      <c r="F80" s="83" t="s">
        <v>43</v>
      </c>
      <c r="G80" s="59" t="s">
        <v>156</v>
      </c>
      <c r="H80" s="60"/>
      <c r="I80" s="61"/>
      <c r="J80" s="62"/>
      <c r="K80" s="72"/>
    </row>
    <row r="81" spans="1:11" x14ac:dyDescent="0.25">
      <c r="A81" s="57">
        <v>9</v>
      </c>
      <c r="B81" s="58">
        <v>47</v>
      </c>
      <c r="C81" s="58" t="s">
        <v>6</v>
      </c>
      <c r="D81" s="58" t="s">
        <v>13</v>
      </c>
      <c r="E81" s="70">
        <v>1</v>
      </c>
      <c r="F81" s="83" t="s">
        <v>43</v>
      </c>
      <c r="G81" s="59" t="s">
        <v>125</v>
      </c>
      <c r="H81" s="60" t="s">
        <v>126</v>
      </c>
      <c r="I81" s="61"/>
      <c r="J81" s="62"/>
      <c r="K81" s="72" t="s">
        <v>127</v>
      </c>
    </row>
    <row r="82" spans="1:11" x14ac:dyDescent="0.25">
      <c r="A82" s="105"/>
      <c r="B82" s="106"/>
      <c r="C82" s="106"/>
      <c r="D82" s="106"/>
      <c r="E82" s="107"/>
      <c r="F82" s="108"/>
      <c r="G82" s="109" t="s">
        <v>66</v>
      </c>
      <c r="H82" s="110"/>
      <c r="I82" s="111"/>
      <c r="J82" s="112"/>
      <c r="K82" s="113"/>
    </row>
    <row r="83" spans="1:11" x14ac:dyDescent="0.25">
      <c r="A83" s="92">
        <v>10</v>
      </c>
      <c r="B83" s="93">
        <v>48</v>
      </c>
      <c r="C83" s="93" t="s">
        <v>9</v>
      </c>
      <c r="D83" s="93" t="s">
        <v>11</v>
      </c>
      <c r="E83" s="94">
        <v>1.5</v>
      </c>
      <c r="F83" s="101" t="s">
        <v>45</v>
      </c>
      <c r="G83" s="102" t="s">
        <v>66</v>
      </c>
      <c r="H83" s="97"/>
      <c r="I83" s="98"/>
      <c r="J83" s="99"/>
      <c r="K83" s="100"/>
    </row>
    <row r="84" spans="1:11" ht="31.5" x14ac:dyDescent="0.25">
      <c r="A84" s="92">
        <v>10</v>
      </c>
      <c r="B84" s="93">
        <v>48</v>
      </c>
      <c r="C84" s="93" t="s">
        <v>9</v>
      </c>
      <c r="D84" s="93" t="s">
        <v>14</v>
      </c>
      <c r="E84" s="94">
        <v>1.5</v>
      </c>
      <c r="F84" s="101" t="s">
        <v>45</v>
      </c>
      <c r="G84" s="96" t="s">
        <v>146</v>
      </c>
      <c r="H84" s="97"/>
      <c r="I84" s="98"/>
      <c r="J84" s="99"/>
      <c r="K84" s="100"/>
    </row>
    <row r="85" spans="1:11" x14ac:dyDescent="0.25">
      <c r="A85" s="58">
        <v>10</v>
      </c>
      <c r="B85" s="58">
        <v>48</v>
      </c>
      <c r="C85" s="58"/>
      <c r="D85" s="58" t="s">
        <v>11</v>
      </c>
      <c r="E85" s="70"/>
      <c r="F85" s="83" t="s">
        <v>43</v>
      </c>
      <c r="G85" s="59" t="s">
        <v>71</v>
      </c>
      <c r="H85" s="60"/>
      <c r="I85" s="61"/>
      <c r="J85" s="62"/>
      <c r="K85" s="72"/>
    </row>
    <row r="86" spans="1:11" x14ac:dyDescent="0.25">
      <c r="A86" s="58">
        <v>10</v>
      </c>
      <c r="B86" s="58">
        <v>48</v>
      </c>
      <c r="C86" s="58" t="s">
        <v>6</v>
      </c>
      <c r="D86" s="58" t="s">
        <v>12</v>
      </c>
      <c r="E86" s="70">
        <v>2</v>
      </c>
      <c r="F86" s="83" t="s">
        <v>43</v>
      </c>
      <c r="G86" s="59" t="s">
        <v>56</v>
      </c>
      <c r="H86" s="60"/>
      <c r="I86" s="61"/>
      <c r="J86" s="62"/>
      <c r="K86" s="72"/>
    </row>
    <row r="87" spans="1:11" ht="31.5" x14ac:dyDescent="0.25">
      <c r="A87" s="58">
        <v>10</v>
      </c>
      <c r="B87" s="58">
        <v>48</v>
      </c>
      <c r="C87" s="58" t="s">
        <v>6</v>
      </c>
      <c r="D87" s="58" t="s">
        <v>11</v>
      </c>
      <c r="E87" s="70">
        <v>3</v>
      </c>
      <c r="F87" s="83" t="s">
        <v>43</v>
      </c>
      <c r="G87" s="59" t="s">
        <v>57</v>
      </c>
      <c r="H87" s="60" t="s">
        <v>74</v>
      </c>
      <c r="I87" s="61"/>
      <c r="J87" s="62"/>
      <c r="K87" s="72"/>
    </row>
    <row r="88" spans="1:11" x14ac:dyDescent="0.25">
      <c r="A88" s="105"/>
      <c r="B88" s="106"/>
      <c r="C88" s="106"/>
      <c r="D88" s="106"/>
      <c r="E88" s="107"/>
      <c r="F88" s="108"/>
      <c r="G88" s="109" t="s">
        <v>91</v>
      </c>
      <c r="H88" s="110"/>
      <c r="I88" s="111"/>
      <c r="J88" s="112"/>
      <c r="K88" s="113"/>
    </row>
    <row r="89" spans="1:11" ht="94.5" x14ac:dyDescent="0.25">
      <c r="A89" s="92">
        <v>11</v>
      </c>
      <c r="B89" s="93">
        <v>49</v>
      </c>
      <c r="C89" s="93" t="s">
        <v>9</v>
      </c>
      <c r="D89" s="93" t="s">
        <v>11</v>
      </c>
      <c r="E89" s="94">
        <v>3</v>
      </c>
      <c r="F89" s="101" t="s">
        <v>45</v>
      </c>
      <c r="G89" s="102" t="s">
        <v>157</v>
      </c>
      <c r="H89" s="97"/>
      <c r="I89" s="98"/>
      <c r="J89" s="99"/>
      <c r="K89" s="100"/>
    </row>
    <row r="90" spans="1:11" x14ac:dyDescent="0.25">
      <c r="A90" s="57">
        <v>11</v>
      </c>
      <c r="B90" s="58">
        <v>49</v>
      </c>
      <c r="C90" s="58" t="s">
        <v>6</v>
      </c>
      <c r="D90" s="58" t="s">
        <v>12</v>
      </c>
      <c r="E90" s="70">
        <v>2</v>
      </c>
      <c r="F90" s="83" t="s">
        <v>43</v>
      </c>
      <c r="G90" s="59" t="s">
        <v>58</v>
      </c>
      <c r="H90" s="60"/>
      <c r="I90" s="61"/>
      <c r="J90" s="62"/>
      <c r="K90" s="72"/>
    </row>
    <row r="91" spans="1:11" ht="31.5" x14ac:dyDescent="0.25">
      <c r="A91" s="57">
        <v>11</v>
      </c>
      <c r="B91" s="58">
        <v>49</v>
      </c>
      <c r="C91" s="58" t="s">
        <v>6</v>
      </c>
      <c r="D91" s="58" t="s">
        <v>11</v>
      </c>
      <c r="E91" s="70">
        <v>2</v>
      </c>
      <c r="F91" s="83" t="s">
        <v>43</v>
      </c>
      <c r="G91" s="59" t="s">
        <v>59</v>
      </c>
      <c r="H91" s="60" t="s">
        <v>74</v>
      </c>
      <c r="I91" s="61"/>
      <c r="J91" s="62"/>
      <c r="K91" s="72"/>
    </row>
    <row r="92" spans="1:11" x14ac:dyDescent="0.25">
      <c r="A92" s="57"/>
      <c r="B92" s="58"/>
      <c r="C92" s="58"/>
      <c r="D92" s="58"/>
      <c r="E92" s="70"/>
      <c r="F92" s="83"/>
      <c r="G92" s="59"/>
      <c r="H92" s="60"/>
      <c r="I92" s="61"/>
      <c r="J92" s="62"/>
      <c r="K92" s="72"/>
    </row>
    <row r="93" spans="1:11" x14ac:dyDescent="0.25">
      <c r="A93" s="105"/>
      <c r="B93" s="106"/>
      <c r="C93" s="106"/>
      <c r="D93" s="106"/>
      <c r="E93" s="107"/>
      <c r="F93" s="108"/>
      <c r="G93" s="109" t="s">
        <v>67</v>
      </c>
      <c r="H93" s="110"/>
      <c r="I93" s="111"/>
      <c r="J93" s="112"/>
      <c r="K93" s="113"/>
    </row>
    <row r="94" spans="1:11" x14ac:dyDescent="0.25">
      <c r="A94" s="92">
        <v>12</v>
      </c>
      <c r="B94" s="93">
        <v>50</v>
      </c>
      <c r="C94" s="93" t="s">
        <v>9</v>
      </c>
      <c r="D94" s="93" t="s">
        <v>11</v>
      </c>
      <c r="E94" s="94">
        <v>3</v>
      </c>
      <c r="F94" s="101" t="s">
        <v>45</v>
      </c>
      <c r="G94" s="102" t="s">
        <v>67</v>
      </c>
      <c r="H94" s="97"/>
      <c r="I94" s="98"/>
      <c r="J94" s="99"/>
      <c r="K94" s="100"/>
    </row>
    <row r="95" spans="1:11" x14ac:dyDescent="0.25">
      <c r="A95" s="57">
        <v>12</v>
      </c>
      <c r="B95" s="58">
        <v>50</v>
      </c>
      <c r="C95" s="58" t="s">
        <v>6</v>
      </c>
      <c r="D95" s="58" t="s">
        <v>11</v>
      </c>
      <c r="E95" s="70">
        <v>2</v>
      </c>
      <c r="F95" s="83" t="s">
        <v>43</v>
      </c>
      <c r="G95" s="59" t="s">
        <v>52</v>
      </c>
      <c r="H95" s="60"/>
      <c r="I95" s="61"/>
      <c r="J95" s="62"/>
      <c r="K95" s="76">
        <v>0.1</v>
      </c>
    </row>
    <row r="96" spans="1:11" x14ac:dyDescent="0.25">
      <c r="A96" s="57">
        <v>13</v>
      </c>
      <c r="B96" s="58">
        <v>51</v>
      </c>
      <c r="C96" s="58" t="s">
        <v>6</v>
      </c>
      <c r="D96" s="58" t="s">
        <v>11</v>
      </c>
      <c r="E96" s="70">
        <v>2</v>
      </c>
      <c r="F96" s="83" t="s">
        <v>43</v>
      </c>
      <c r="G96" s="59" t="s">
        <v>61</v>
      </c>
      <c r="H96" s="60"/>
      <c r="I96" s="61"/>
      <c r="J96" s="62"/>
      <c r="K96" s="72"/>
    </row>
    <row r="97" spans="1:11" x14ac:dyDescent="0.25">
      <c r="A97" s="92">
        <v>13</v>
      </c>
      <c r="B97" s="93">
        <v>51</v>
      </c>
      <c r="C97" s="93" t="s">
        <v>9</v>
      </c>
      <c r="D97" s="93" t="s">
        <v>13</v>
      </c>
      <c r="E97" s="94">
        <v>3</v>
      </c>
      <c r="F97" s="101" t="s">
        <v>45</v>
      </c>
      <c r="G97" s="96" t="s">
        <v>124</v>
      </c>
      <c r="H97" s="97"/>
      <c r="I97" s="98"/>
      <c r="J97" s="99"/>
      <c r="K97" s="100"/>
    </row>
    <row r="98" spans="1:11" x14ac:dyDescent="0.25">
      <c r="A98" s="57">
        <v>13</v>
      </c>
      <c r="B98" s="58">
        <v>51</v>
      </c>
      <c r="C98" s="58" t="s">
        <v>6</v>
      </c>
      <c r="D98" s="58" t="s">
        <v>11</v>
      </c>
      <c r="E98" s="70">
        <f>2+9.75</f>
        <v>11.75</v>
      </c>
      <c r="F98" s="83" t="s">
        <v>43</v>
      </c>
      <c r="G98" s="59" t="s">
        <v>61</v>
      </c>
      <c r="H98" s="60"/>
      <c r="I98" s="61"/>
      <c r="J98" s="62"/>
      <c r="K98" s="72"/>
    </row>
    <row r="99" spans="1:11" x14ac:dyDescent="0.25">
      <c r="A99" s="63"/>
      <c r="B99" s="58"/>
      <c r="C99" s="58"/>
      <c r="D99" s="58"/>
      <c r="E99" s="70"/>
      <c r="F99" s="84"/>
      <c r="G99" s="59"/>
      <c r="H99" s="60"/>
      <c r="I99" s="61"/>
      <c r="J99" s="62"/>
      <c r="K99" s="72"/>
    </row>
    <row r="100" spans="1:11" x14ac:dyDescent="0.25">
      <c r="A100" s="63"/>
      <c r="B100" s="58"/>
      <c r="C100" s="58"/>
      <c r="D100" s="58"/>
      <c r="E100" s="70"/>
      <c r="F100" s="84"/>
      <c r="G100" s="59"/>
      <c r="H100" s="60"/>
      <c r="I100" s="61"/>
      <c r="J100" s="62"/>
      <c r="K100" s="72"/>
    </row>
    <row r="101" spans="1:11" x14ac:dyDescent="0.25">
      <c r="A101" s="57" t="s">
        <v>53</v>
      </c>
      <c r="B101" s="58"/>
      <c r="C101" s="58"/>
      <c r="D101" s="58"/>
      <c r="E101" s="70"/>
      <c r="F101" s="84" t="s">
        <v>43</v>
      </c>
      <c r="G101" s="59" t="s">
        <v>54</v>
      </c>
      <c r="H101" s="60"/>
      <c r="I101" s="61"/>
      <c r="J101" s="62"/>
      <c r="K101" s="76">
        <v>0.7</v>
      </c>
    </row>
    <row r="102" spans="1:11" x14ac:dyDescent="0.25">
      <c r="A102" s="57"/>
      <c r="B102" s="58"/>
      <c r="C102" s="58"/>
      <c r="D102" s="58"/>
      <c r="E102" s="70"/>
      <c r="F102" s="84"/>
      <c r="G102" s="59"/>
      <c r="H102" s="60"/>
      <c r="I102" s="61"/>
      <c r="J102" s="62"/>
      <c r="K102" s="72"/>
    </row>
    <row r="103" spans="1:11" x14ac:dyDescent="0.25">
      <c r="A103" s="63"/>
      <c r="B103" s="58"/>
      <c r="C103" s="58"/>
      <c r="D103" s="58"/>
      <c r="E103" s="70"/>
      <c r="F103" s="84"/>
      <c r="G103" s="59"/>
      <c r="H103" s="60"/>
      <c r="I103" s="61"/>
      <c r="J103" s="62"/>
      <c r="K103" s="72"/>
    </row>
    <row r="104" spans="1:11" ht="16.5" thickBot="1" x14ac:dyDescent="0.3">
      <c r="A104" s="64"/>
      <c r="B104" s="65"/>
      <c r="C104" s="65"/>
      <c r="D104" s="65"/>
      <c r="E104" s="71"/>
      <c r="F104" s="85"/>
      <c r="G104" s="66"/>
      <c r="H104" s="67"/>
      <c r="I104" s="68"/>
      <c r="J104" s="69"/>
      <c r="K104" s="73"/>
    </row>
    <row r="105" spans="1:11" ht="16.5" thickBot="1" x14ac:dyDescent="0.3">
      <c r="A105" s="4"/>
      <c r="D105" s="4"/>
      <c r="E105" s="4"/>
      <c r="G105" s="4"/>
      <c r="H105" s="4"/>
    </row>
    <row r="106" spans="1:11" ht="16.5" thickBot="1" x14ac:dyDescent="0.3">
      <c r="A106" s="4"/>
      <c r="B106" s="39" t="s">
        <v>21</v>
      </c>
      <c r="C106" s="40"/>
      <c r="D106" s="8" t="s">
        <v>7</v>
      </c>
      <c r="E106" s="15" t="s">
        <v>8</v>
      </c>
      <c r="G106" s="4"/>
    </row>
    <row r="107" spans="1:11" ht="16.5" thickBot="1" x14ac:dyDescent="0.3">
      <c r="A107" s="4"/>
      <c r="B107" s="7"/>
      <c r="C107" s="17" t="s">
        <v>20</v>
      </c>
      <c r="D107" s="32">
        <f>D3*30-D3*6</f>
        <v>96</v>
      </c>
      <c r="E107" s="16">
        <f>SUM(E10:E104)</f>
        <v>96</v>
      </c>
    </row>
    <row r="108" spans="1:11" x14ac:dyDescent="0.25">
      <c r="A108" s="4"/>
      <c r="B108" s="3"/>
      <c r="C108" s="18" t="s">
        <v>5</v>
      </c>
      <c r="D108" s="33">
        <f>9*D3</f>
        <v>36</v>
      </c>
      <c r="E108" s="41">
        <f>SUM(SUMIFS(E10:E104,C10:C104,"Kontakt"),SUMIFS(E10:E104,C10:C104,"Exkursion"))</f>
        <v>36</v>
      </c>
    </row>
    <row r="109" spans="1:11" x14ac:dyDescent="0.25">
      <c r="A109" s="4"/>
      <c r="B109" s="3"/>
      <c r="C109" s="18" t="s">
        <v>48</v>
      </c>
      <c r="D109" s="33">
        <f>D6</f>
        <v>24</v>
      </c>
      <c r="E109" s="41">
        <f>30*D3-E107</f>
        <v>24</v>
      </c>
    </row>
    <row r="110" spans="1:11" ht="16.5" thickBot="1" x14ac:dyDescent="0.3">
      <c r="A110" s="4"/>
      <c r="B110" s="5"/>
      <c r="C110" s="19" t="s">
        <v>6</v>
      </c>
      <c r="D110" s="34">
        <f>D5-D108</f>
        <v>60</v>
      </c>
      <c r="E110" s="42">
        <f>SUMIFS(E10:E104,C10:C104,"&lt;&gt;Kontakt",C10:C104,"&lt;&gt;Exkursion")</f>
        <v>60</v>
      </c>
    </row>
  </sheetData>
  <mergeCells count="3">
    <mergeCell ref="A1:C1"/>
    <mergeCell ref="D1:G1"/>
    <mergeCell ref="D2:G2"/>
  </mergeCells>
  <pageMargins left="0.25" right="0.25" top="0.75" bottom="0.75" header="0.3" footer="0.3"/>
  <pageSetup paperSize="9" scale="48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Auswahllisten!$A$2:$A$3</xm:f>
          </x14:formula1>
          <xm:sqref>C106 C116:C141</xm:sqref>
        </x14:dataValidation>
        <x14:dataValidation type="list" allowBlank="1" showInputMessage="1" showErrorMessage="1">
          <x14:formula1>
            <xm:f>Auswahllisten!$C$2:$C$5</xm:f>
          </x14:formula1>
          <xm:sqref>F47:F55 F10:F44 F88 F98:F104 F62:F64 F73:F74 F76:F77 F67:F71 F95:F96 F85:F87 F79:F82 F90:F93</xm:sqref>
        </x14:dataValidation>
        <x14:dataValidation type="list" allowBlank="1" showInputMessage="1" showErrorMessage="1">
          <x14:formula1>
            <xm:f>Auswahllisten!C16:C19</xm:f>
          </x14:formula1>
          <xm:sqref>F94 F97</xm:sqref>
        </x14:dataValidation>
        <x14:dataValidation type="list" allowBlank="1" showInputMessage="1" showErrorMessage="1">
          <x14:formula1>
            <xm:f>Auswahllisten!C16:C19</xm:f>
          </x14:formula1>
          <xm:sqref>F89</xm:sqref>
        </x14:dataValidation>
        <x14:dataValidation type="list" allowBlank="1" showInputMessage="1" showErrorMessage="1">
          <x14:formula1>
            <xm:f>Auswahllisten!$B$2:$B$9</xm:f>
          </x14:formula1>
          <xm:sqref>D10:D104</xm:sqref>
        </x14:dataValidation>
        <x14:dataValidation type="list" allowBlank="1" showInputMessage="1" showErrorMessage="1">
          <x14:formula1>
            <xm:f>Auswahllisten!$A$2:$A$5</xm:f>
          </x14:formula1>
          <xm:sqref>C10:C104</xm:sqref>
        </x14:dataValidation>
        <x14:dataValidation type="list" allowBlank="1" showInputMessage="1" showErrorMessage="1">
          <x14:formula1>
            <xm:f>Auswahllisten!C37:C40</xm:f>
          </x14:formula1>
          <xm:sqref>F84</xm:sqref>
        </x14:dataValidation>
        <x14:dataValidation type="list" allowBlank="1" showInputMessage="1" showErrorMessage="1">
          <x14:formula1>
            <xm:f>Auswahllisten!C12:C15</xm:f>
          </x14:formula1>
          <xm:sqref>F83</xm:sqref>
        </x14:dataValidation>
        <x14:dataValidation type="list" allowBlank="1" showInputMessage="1" showErrorMessage="1">
          <x14:formula1>
            <xm:f>Auswahllisten!C18:C21</xm:f>
          </x14:formula1>
          <xm:sqref>F78</xm:sqref>
        </x14:dataValidation>
        <x14:dataValidation type="list" allowBlank="1" showInputMessage="1" showErrorMessage="1">
          <x14:formula1>
            <xm:f>Auswahllisten!C10:C13</xm:f>
          </x14:formula1>
          <xm:sqref>F72 F75</xm:sqref>
        </x14:dataValidation>
        <x14:dataValidation type="list" allowBlank="1" showInputMessage="1" showErrorMessage="1">
          <x14:formula1>
            <xm:f>Auswahllisten!C11:C14</xm:f>
          </x14:formula1>
          <xm:sqref>F65:F66</xm:sqref>
        </x14:dataValidation>
        <x14:dataValidation type="list" allowBlank="1" showInputMessage="1" showErrorMessage="1">
          <x14:formula1>
            <xm:f>Auswahllisten!C10:C13</xm:f>
          </x14:formula1>
          <xm:sqref>F60</xm:sqref>
        </x14:dataValidation>
        <x14:dataValidation type="list" allowBlank="1" showInputMessage="1" showErrorMessage="1">
          <x14:formula1>
            <xm:f>Auswahllisten!C10:C13</xm:f>
          </x14:formula1>
          <xm:sqref>F59</xm:sqref>
        </x14:dataValidation>
        <x14:dataValidation type="list" allowBlank="1" showInputMessage="1" showErrorMessage="1">
          <x14:formula1>
            <xm:f>Auswahllisten!C19:C22</xm:f>
          </x14:formula1>
          <xm:sqref>F61</xm:sqref>
        </x14:dataValidation>
        <x14:dataValidation type="list" allowBlank="1" showInputMessage="1" showErrorMessage="1">
          <x14:formula1>
            <xm:f>Auswahllisten!C8:C11</xm:f>
          </x14:formula1>
          <xm:sqref>F56:F57</xm:sqref>
        </x14:dataValidation>
        <x14:dataValidation type="list" allowBlank="1" showInputMessage="1" showErrorMessage="1">
          <x14:formula1>
            <xm:f>Auswahllisten!C12:C15</xm:f>
          </x14:formula1>
          <xm:sqref>F58</xm:sqref>
        </x14:dataValidation>
        <x14:dataValidation type="list" allowBlank="1" showInputMessage="1" showErrorMessage="1">
          <x14:formula1>
            <xm:f>Auswahllisten!C1:C4</xm:f>
          </x14:formula1>
          <xm:sqref>F45</xm:sqref>
        </x14:dataValidation>
        <x14:dataValidation type="list" allowBlank="1" showInputMessage="1" showErrorMessage="1">
          <x14:formula1>
            <xm:f>Auswahllisten!C5:C8</xm:f>
          </x14:formula1>
          <xm:sqref>F46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activeCell="F8" sqref="F8:S8"/>
    </sheetView>
  </sheetViews>
  <sheetFormatPr baseColWidth="10" defaultRowHeight="15.75" x14ac:dyDescent="0.25"/>
  <cols>
    <col min="5" max="5" width="16.5" customWidth="1"/>
    <col min="22" max="22" width="12.875" customWidth="1"/>
  </cols>
  <sheetData>
    <row r="1" spans="1:22" ht="63.95" customHeight="1" x14ac:dyDescent="0.25">
      <c r="A1" s="117"/>
      <c r="B1" s="117"/>
      <c r="C1" s="117"/>
      <c r="D1" s="118" t="s">
        <v>31</v>
      </c>
      <c r="E1" s="118"/>
      <c r="F1" s="118"/>
      <c r="G1" s="118"/>
      <c r="H1" s="118"/>
      <c r="I1" s="118"/>
      <c r="J1" s="86"/>
    </row>
    <row r="2" spans="1:22" ht="23.25" x14ac:dyDescent="0.35">
      <c r="A2" s="13"/>
      <c r="B2" s="13"/>
      <c r="C2" s="14" t="s">
        <v>18</v>
      </c>
      <c r="D2" s="124" t="str">
        <f>Start!D2</f>
        <v>Einführung E-Business Management</v>
      </c>
      <c r="E2" s="125"/>
      <c r="F2" s="125"/>
      <c r="G2" s="125"/>
      <c r="H2" s="125"/>
      <c r="I2" s="125"/>
      <c r="J2" s="87"/>
    </row>
    <row r="3" spans="1:22" x14ac:dyDescent="0.25">
      <c r="C3" s="6"/>
      <c r="D3" s="31"/>
      <c r="E3" s="31"/>
      <c r="F3" s="31"/>
      <c r="G3" s="31"/>
      <c r="H3" s="31"/>
      <c r="I3" s="31"/>
      <c r="J3" s="31"/>
    </row>
    <row r="4" spans="1:22" ht="16.5" thickBot="1" x14ac:dyDescent="0.3"/>
    <row r="5" spans="1:22" x14ac:dyDescent="0.25">
      <c r="A5" s="26"/>
      <c r="B5" s="27"/>
      <c r="C5" s="28"/>
      <c r="D5" s="30" t="s">
        <v>28</v>
      </c>
      <c r="E5" s="27">
        <v>37</v>
      </c>
      <c r="F5" s="27">
        <f>E5+1</f>
        <v>38</v>
      </c>
      <c r="G5" s="27">
        <f t="shared" ref="G5:T5" si="0">F5+1</f>
        <v>39</v>
      </c>
      <c r="H5" s="27">
        <f t="shared" si="0"/>
        <v>40</v>
      </c>
      <c r="I5" s="27">
        <f t="shared" si="0"/>
        <v>41</v>
      </c>
      <c r="J5" s="88">
        <f t="shared" ref="J5" si="1">I5+1</f>
        <v>42</v>
      </c>
      <c r="K5" s="27">
        <f>I5+2</f>
        <v>43</v>
      </c>
      <c r="L5" s="27">
        <f t="shared" si="0"/>
        <v>44</v>
      </c>
      <c r="M5" s="27">
        <f t="shared" si="0"/>
        <v>45</v>
      </c>
      <c r="N5" s="27">
        <f t="shared" si="0"/>
        <v>46</v>
      </c>
      <c r="O5" s="27">
        <f t="shared" si="0"/>
        <v>47</v>
      </c>
      <c r="P5" s="27">
        <f t="shared" si="0"/>
        <v>48</v>
      </c>
      <c r="Q5" s="27">
        <f t="shared" si="0"/>
        <v>49</v>
      </c>
      <c r="R5" s="27">
        <f t="shared" si="0"/>
        <v>50</v>
      </c>
      <c r="S5" s="27">
        <f t="shared" si="0"/>
        <v>51</v>
      </c>
      <c r="T5" s="88">
        <f t="shared" si="0"/>
        <v>52</v>
      </c>
      <c r="U5" s="27">
        <v>2</v>
      </c>
      <c r="V5" s="27">
        <v>3</v>
      </c>
    </row>
    <row r="6" spans="1:22" x14ac:dyDescent="0.25">
      <c r="A6" s="3"/>
      <c r="B6" s="4"/>
      <c r="C6" s="29"/>
      <c r="D6" s="37" t="s">
        <v>27</v>
      </c>
      <c r="E6" s="4" t="s">
        <v>50</v>
      </c>
      <c r="F6" s="4">
        <v>1</v>
      </c>
      <c r="G6" s="4">
        <v>2</v>
      </c>
      <c r="H6" s="4">
        <v>3</v>
      </c>
      <c r="I6" s="4">
        <v>4</v>
      </c>
      <c r="J6" s="89" t="s">
        <v>72</v>
      </c>
      <c r="K6" s="4">
        <v>5</v>
      </c>
      <c r="L6" s="4">
        <v>6</v>
      </c>
      <c r="M6" s="4">
        <v>7</v>
      </c>
      <c r="N6" s="4">
        <v>8</v>
      </c>
      <c r="O6" s="4">
        <v>9</v>
      </c>
      <c r="P6" s="4">
        <v>10</v>
      </c>
      <c r="Q6" s="4">
        <v>11</v>
      </c>
      <c r="R6" s="4">
        <v>12</v>
      </c>
      <c r="S6" s="4">
        <v>13</v>
      </c>
      <c r="T6" s="89" t="s">
        <v>72</v>
      </c>
      <c r="U6" s="4">
        <v>14</v>
      </c>
      <c r="V6" s="75" t="s">
        <v>51</v>
      </c>
    </row>
    <row r="7" spans="1:22" ht="16.5" thickBot="1" x14ac:dyDescent="0.3">
      <c r="A7" s="126" t="str">
        <f>Start!D2</f>
        <v>Einführung E-Business Management</v>
      </c>
      <c r="B7" s="127"/>
      <c r="C7" s="128"/>
      <c r="D7" s="38" t="s">
        <v>29</v>
      </c>
      <c r="E7" s="35">
        <f>SUMIF(Detailplanung!A10:A104,Wochenüberblick!E6,Detailplanung!E10:E104)</f>
        <v>1.5</v>
      </c>
      <c r="F7" s="35">
        <f>SUMIF(Detailplanung!A10:A104,Wochenüberblick!F6,Detailplanung!E10:E104)</f>
        <v>7.5</v>
      </c>
      <c r="G7" s="35">
        <f>SUMIF(Detailplanung!A10:A104,Wochenüberblick!G6,Detailplanung!E10:E104)</f>
        <v>6.75</v>
      </c>
      <c r="H7" s="35">
        <f>SUMIF(Detailplanung!A10:A104,Wochenüberblick!H6,Detailplanung!E10:E104)</f>
        <v>7</v>
      </c>
      <c r="I7" s="35">
        <f>SUMIF(Detailplanung!A10:A104,Wochenüberblick!I6,Detailplanung!E10:E104)</f>
        <v>7</v>
      </c>
      <c r="J7" s="90">
        <f>SUMIF(Detailplanung!B10:B104,Wochenüberblick!J6,Detailplanung!F10:F104)</f>
        <v>0</v>
      </c>
      <c r="K7" s="35">
        <f>SUMIF(Detailplanung!A10:A104,Wochenüberblick!K6,Detailplanung!E10:E104)</f>
        <v>6.5</v>
      </c>
      <c r="L7" s="35">
        <f>SUMIF(Detailplanung!A10:A104,Wochenüberblick!L6,Detailplanung!E10:E104)</f>
        <v>7</v>
      </c>
      <c r="M7" s="35">
        <f>SUMIF(Detailplanung!A10:A104,Wochenüberblick!M6,Detailplanung!E10:E104)</f>
        <v>5</v>
      </c>
      <c r="N7" s="35">
        <f>SUMIF(Detailplanung!A10:A104,Wochenüberblick!N6,Detailplanung!E10:E104)</f>
        <v>5</v>
      </c>
      <c r="O7" s="35">
        <f>SUMIF(Detailplanung!A10:A104,Wochenüberblick!O6,Detailplanung!E10:E104)</f>
        <v>6</v>
      </c>
      <c r="P7" s="35">
        <f>SUMIF(Detailplanung!A10:A104,Wochenüberblick!P6,Detailplanung!E10:E104)</f>
        <v>8</v>
      </c>
      <c r="Q7" s="35">
        <f>SUMIF(Detailplanung!A10:A104,Wochenüberblick!Q6,Detailplanung!E10:E104)</f>
        <v>7</v>
      </c>
      <c r="R7" s="35">
        <f>SUMIF(Detailplanung!A10:A104,Wochenüberblick!R6,Detailplanung!E10:E104)</f>
        <v>5</v>
      </c>
      <c r="S7" s="35">
        <f>SUMIF(Detailplanung!A10:A104,Wochenüberblick!S6,Detailplanung!E10:E104)</f>
        <v>16.75</v>
      </c>
      <c r="T7" s="90">
        <f>SUMIF(Detailplanung!L10:L104,Wochenüberblick!T6,Detailplanung!P10:P104)</f>
        <v>0</v>
      </c>
      <c r="U7" s="35">
        <f>SUMIF(Detailplanung!A10:A104,Wochenüberblick!U6,Detailplanung!E10:E104)</f>
        <v>0</v>
      </c>
      <c r="V7" s="36">
        <f>SUMIF(Detailplanung!A10:A104,Wochenüberblick!V6,Detailplanung!E10:E104)</f>
        <v>0</v>
      </c>
    </row>
    <row r="8" spans="1:22" x14ac:dyDescent="0.25">
      <c r="D8" s="74" t="s">
        <v>9</v>
      </c>
      <c r="E8">
        <f>SUMIFS(Detailplanung!E11:E104,Detailplanung!A11:A104,Wochenüberblick!E6,Detailplanung!C11:C104,Wochenüberblick!D8)</f>
        <v>0</v>
      </c>
      <c r="F8">
        <f>SUMIFS(Detailplanung!E11:E104,Detailplanung!A11:A104,Wochenüberblick!F6,Detailplanung!C11:C104,Wochenüberblick!D8)</f>
        <v>3</v>
      </c>
      <c r="G8">
        <f>SUMIFS(Detailplanung!E11:E104,Detailplanung!A11:A104,Wochenüberblick!G6,Detailplanung!C11:C104,Wochenüberblick!D8)</f>
        <v>3</v>
      </c>
      <c r="H8">
        <f>SUMIFS(Detailplanung!E11:E104,Detailplanung!A11:A104,Wochenüberblick!H6,Detailplanung!C11:C104,Wochenüberblick!D8)</f>
        <v>3</v>
      </c>
      <c r="I8">
        <f>SUMIFS(Detailplanung!E11:E104,Detailplanung!A11:A104,Wochenüberblick!I6,Detailplanung!C11:C104,Wochenüberblick!D8)</f>
        <v>0</v>
      </c>
      <c r="J8" s="91">
        <f>SUMIFS(Detailplanung!F11:F104,Detailplanung!B11:B104,Wochenüberblick!J6,Detailplanung!D11:D104,Wochenüberblick!E8)</f>
        <v>0</v>
      </c>
      <c r="K8">
        <f>SUMIFS(Detailplanung!E11:E104,Detailplanung!A11:A104,Wochenüberblick!K6,Detailplanung!C11:C104,Wochenüberblick!D8)</f>
        <v>3</v>
      </c>
      <c r="L8">
        <f>SUMIFS(Detailplanung!E11:E104,Detailplanung!A11:A104,Wochenüberblick!L6,Detailplanung!C11:C104,Wochenüberblick!D8)</f>
        <v>3</v>
      </c>
      <c r="M8">
        <f>SUMIFS(Detailplanung!E11:E104,Detailplanung!A11:A104,Wochenüberblick!M6,Detailplanung!C11:C104,Wochenüberblick!D8)</f>
        <v>3</v>
      </c>
      <c r="N8">
        <f>SUMIFS(Detailplanung!E11:E104,Detailplanung!A11:A104,Wochenüberblick!N6,Detailplanung!C11:C104,Wochenüberblick!D8)</f>
        <v>3</v>
      </c>
      <c r="O8">
        <f>SUMIFS(Detailplanung!E11:E104,Detailplanung!A11:A104,Wochenüberblick!O6,Detailplanung!C11:C104,Wochenüberblick!D8)</f>
        <v>3</v>
      </c>
      <c r="P8">
        <f>SUMIFS(Detailplanung!E11:E104,Detailplanung!A11:A104,Wochenüberblick!P6,Detailplanung!C11:C104,Wochenüberblick!D8)</f>
        <v>3</v>
      </c>
      <c r="Q8">
        <f>SUMIFS(Detailplanung!E11:E104,Detailplanung!A11:A104,Wochenüberblick!Q6,Detailplanung!C11:C104,Wochenüberblick!D8)</f>
        <v>3</v>
      </c>
      <c r="R8">
        <f>SUMIFS(Detailplanung!E11:E104,Detailplanung!A11:A104,Wochenüberblick!R6,Detailplanung!C11:C104,Wochenüberblick!D8)</f>
        <v>3</v>
      </c>
      <c r="S8">
        <f>SUMIFS(Detailplanung!E11:E104,Detailplanung!A11:A104,Wochenüberblick!S6,Detailplanung!C11:C104,Wochenüberblick!D8)</f>
        <v>3</v>
      </c>
      <c r="T8" s="91">
        <f ca="1">SUMIFS(Detailplanung!P11:P104,Detailplanung!L11:L104,Wochenüberblick!T6,Detailplanung!N11:N104,Wochenüberblick!O8)</f>
        <v>0</v>
      </c>
      <c r="U8">
        <f>SUMIFS(Detailplanung!E11:E104,Detailplanung!A11:A104,Wochenüberblick!U6,Detailplanung!C11:C104,Wochenüberblick!D8)</f>
        <v>0</v>
      </c>
      <c r="V8">
        <f>SUMIFS(Detailplanung!E11:E104,Detailplanung!A11:A104,Wochenüberblick!V6,Detailplanung!C11:C104,Wochenüberblick!D8)</f>
        <v>0</v>
      </c>
    </row>
    <row r="9" spans="1:22" x14ac:dyDescent="0.25">
      <c r="D9" s="74" t="s">
        <v>42</v>
      </c>
      <c r="E9">
        <f>SUMIFS(Detailplanung!E46:E105,Detailplanung!A46:A105,Wochenüberblick!E6,Detailplanung!F46:F105,Wochenüberblick!D9)</f>
        <v>0</v>
      </c>
      <c r="F9">
        <f>SUMIFS(Detailplanung!E46:E105,Detailplanung!A46:A105,Wochenüberblick!F6,Detailplanung!F46:F105,Wochenüberblick!D9)</f>
        <v>0</v>
      </c>
      <c r="G9">
        <f>SUMIFS(Detailplanung!E46:E105,Detailplanung!A46:A105,Wochenüberblick!G6,Detailplanung!F46:F105,Wochenüberblick!D9)</f>
        <v>0</v>
      </c>
      <c r="H9">
        <f>SUMIFS(Detailplanung!E46:E105,Detailplanung!A46:A105,Wochenüberblick!H6,Detailplanung!F46:F105,Wochenüberblick!D9)</f>
        <v>0</v>
      </c>
      <c r="I9">
        <f>SUMIFS(Detailplanung!E46:E105,Detailplanung!A46:A105,Wochenüberblick!I6,Detailplanung!F46:F105,Wochenüberblick!D9)</f>
        <v>2</v>
      </c>
      <c r="J9" s="91">
        <f>SUMIFS(Detailplanung!F46:F105,Detailplanung!B46:B105,Wochenüberblick!J6,Detailplanung!G46:G105,Wochenüberblick!E9)</f>
        <v>0</v>
      </c>
      <c r="K9">
        <f>SUMIFS(Detailplanung!E46:E105,Detailplanung!A46:A105,Wochenüberblick!K6,Detailplanung!F46:F105,Wochenüberblick!D9)</f>
        <v>0</v>
      </c>
      <c r="L9">
        <f>SUMIFS(Detailplanung!E46:E105,Detailplanung!A46:A105,Wochenüberblick!L6,Detailplanung!F46:F105,Wochenüberblick!D9)</f>
        <v>0</v>
      </c>
      <c r="M9">
        <f>SUMIFS(Detailplanung!E46:E105,Detailplanung!A46:A105,Wochenüberblick!M6,Detailplanung!F46:F105,Wochenüberblick!D9)</f>
        <v>0</v>
      </c>
      <c r="N9">
        <f>SUMIFS(Detailplanung!E46:E105,Detailplanung!A46:A105,Wochenüberblick!N6,Detailplanung!F46:F105,Wochenüberblick!D9)</f>
        <v>0</v>
      </c>
      <c r="O9">
        <f>SUMIFS(Detailplanung!E46:E105,Detailplanung!A46:A105,Wochenüberblick!O6,Detailplanung!F46:F105,Wochenüberblick!D9)</f>
        <v>0</v>
      </c>
      <c r="P9">
        <f>SUMIFS(Detailplanung!E46:E105,Detailplanung!A46:A105,Wochenüberblick!P6,Detailplanung!F46:F105,Wochenüberblick!D9)</f>
        <v>0</v>
      </c>
      <c r="Q9">
        <f>SUMIFS(Detailplanung!E46:E105,Detailplanung!A46:A105,Wochenüberblick!Q6,Detailplanung!F46:F105,Wochenüberblick!D9)</f>
        <v>0</v>
      </c>
      <c r="R9">
        <f>SUMIFS(Detailplanung!E46:E105,Detailplanung!A46:A105,Wochenüberblick!R6,Detailplanung!F46:F105,Wochenüberblick!D9)</f>
        <v>0</v>
      </c>
      <c r="S9">
        <f>SUMIFS(Detailplanung!E46:E105,Detailplanung!A46:A105,Wochenüberblick!S6,Detailplanung!F46:F105,Wochenüberblick!D9)</f>
        <v>0</v>
      </c>
      <c r="T9" s="91">
        <f ca="1">SUMIFS(Detailplanung!P46:P105,Detailplanung!L46:L105,Wochenüberblick!T6,Detailplanung!Q46:Q105,Wochenüberblick!O9)</f>
        <v>0</v>
      </c>
      <c r="U9">
        <f>SUMIFS(Detailplanung!E46:E105,Detailplanung!A46:A105,Wochenüberblick!U6,Detailplanung!F46:F105,Wochenüberblick!D9)</f>
        <v>0</v>
      </c>
      <c r="V9">
        <f>SUMIFS(Detailplanung!E46:E105,Detailplanung!A46:A105,Wochenüberblick!V6,Detailplanung!F46:F105,Wochenüberblick!D9)</f>
        <v>0</v>
      </c>
    </row>
    <row r="10" spans="1:22" x14ac:dyDescent="0.25">
      <c r="D10" s="74" t="s">
        <v>39</v>
      </c>
      <c r="E10">
        <f>SUMIFS(Detailplanung!E56:E106,Detailplanung!A56:A106,Wochenüberblick!E6,Detailplanung!C56:C106,Wochenüberblick!D10)</f>
        <v>0</v>
      </c>
      <c r="F10">
        <f>SUMIFS(Detailplanung!E56:E106,Detailplanung!A56:A106,Wochenüberblick!F6,Detailplanung!C56:C106,Wochenüberblick!D10)</f>
        <v>0</v>
      </c>
      <c r="G10">
        <f>SUMIFS(Detailplanung!E56:E106,Detailplanung!A56:A106,Wochenüberblick!G6,Detailplanung!C56:C106,Wochenüberblick!D10)</f>
        <v>0</v>
      </c>
      <c r="H10">
        <f>SUMIFS(Detailplanung!E56:E106,Detailplanung!A56:A106,Wochenüberblick!H6,Detailplanung!C56:C106,Wochenüberblick!D10)</f>
        <v>0</v>
      </c>
      <c r="I10">
        <f>SUMIFS(Detailplanung!E56:E106,Detailplanung!A56:A106,Wochenüberblick!I6,Detailplanung!C56:C106,Wochenüberblick!D10)</f>
        <v>0</v>
      </c>
      <c r="J10" s="91">
        <f>SUMIFS(Detailplanung!F56:F106,Detailplanung!B56:B106,Wochenüberblick!J6,Detailplanung!D56:D106,Wochenüberblick!E10)</f>
        <v>0</v>
      </c>
      <c r="K10">
        <f>SUMIFS(Detailplanung!E56:E106,Detailplanung!A56:A106,Wochenüberblick!K6,Detailplanung!C56:C106,Wochenüberblick!D10)</f>
        <v>0</v>
      </c>
      <c r="L10">
        <f>SUMIFS(Detailplanung!E56:E106,Detailplanung!A56:A106,Wochenüberblick!L6,Detailplanung!C56:C106,Wochenüberblick!D10)</f>
        <v>0</v>
      </c>
      <c r="M10">
        <f>SUMIFS(Detailplanung!E56:E106,Detailplanung!A56:A106,Wochenüberblick!M6,Detailplanung!C56:C106,Wochenüberblick!D10)</f>
        <v>0</v>
      </c>
      <c r="N10">
        <f>SUMIFS(Detailplanung!E56:E106,Detailplanung!A56:A106,Wochenüberblick!N6,Detailplanung!C56:C106,Wochenüberblick!D10)</f>
        <v>0</v>
      </c>
      <c r="O10">
        <f>SUMIFS(Detailplanung!E56:E106,Detailplanung!A56:A106,Wochenüberblick!O6,Detailplanung!C56:C106,Wochenüberblick!D10)</f>
        <v>0</v>
      </c>
      <c r="P10">
        <f>SUMIFS(Detailplanung!E56:E106,Detailplanung!A56:A106,Wochenüberblick!P6,Detailplanung!C56:C106,Wochenüberblick!D10)</f>
        <v>0</v>
      </c>
      <c r="Q10">
        <f>SUMIFS(Detailplanung!E56:E106,Detailplanung!A56:A106,Wochenüberblick!Q6,Detailplanung!C56:C106,Wochenüberblick!D10)</f>
        <v>0</v>
      </c>
      <c r="R10">
        <f>SUMIFS(Detailplanung!E56:E106,Detailplanung!A56:A106,Wochenüberblick!R6,Detailplanung!C56:C106,Wochenüberblick!D10)</f>
        <v>0</v>
      </c>
      <c r="S10">
        <f>SUMIFS(Detailplanung!E56:E106,Detailplanung!A56:A106,Wochenüberblick!S6,Detailplanung!C56:C106,Wochenüberblick!D10)</f>
        <v>0</v>
      </c>
      <c r="T10" s="91">
        <f ca="1">SUMIFS(Detailplanung!P56:P106,Detailplanung!L56:L106,Wochenüberblick!T6,Detailplanung!N56:N106,Wochenüberblick!O10)</f>
        <v>0</v>
      </c>
      <c r="U10">
        <f>SUMIFS(Detailplanung!E56:E106,Detailplanung!A56:A106,Wochenüberblick!U6,Detailplanung!C56:C106,Wochenüberblick!D10)</f>
        <v>0</v>
      </c>
      <c r="V10">
        <f>SUMIFS(Detailplanung!E56:E106,Detailplanung!A56:A106,Wochenüberblick!V6,Detailplanung!C56:C106,Wochenüberblick!D10)</f>
        <v>0</v>
      </c>
    </row>
  </sheetData>
  <mergeCells count="4">
    <mergeCell ref="A1:C1"/>
    <mergeCell ref="D2:I2"/>
    <mergeCell ref="D1:I1"/>
    <mergeCell ref="A7:C7"/>
  </mergeCell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6" sqref="A6"/>
    </sheetView>
  </sheetViews>
  <sheetFormatPr baseColWidth="10" defaultRowHeight="15.75" x14ac:dyDescent="0.25"/>
  <sheetData>
    <row r="1" spans="1:3" x14ac:dyDescent="0.25">
      <c r="A1" s="1" t="s">
        <v>3</v>
      </c>
      <c r="B1" s="1" t="s">
        <v>4</v>
      </c>
      <c r="C1" s="1" t="s">
        <v>38</v>
      </c>
    </row>
    <row r="2" spans="1:3" x14ac:dyDescent="0.25">
      <c r="A2" s="2" t="s">
        <v>9</v>
      </c>
      <c r="B2" t="s">
        <v>12</v>
      </c>
      <c r="C2" t="s">
        <v>43</v>
      </c>
    </row>
    <row r="3" spans="1:3" x14ac:dyDescent="0.25">
      <c r="A3" s="2" t="s">
        <v>6</v>
      </c>
      <c r="B3" t="s">
        <v>10</v>
      </c>
      <c r="C3" t="s">
        <v>44</v>
      </c>
    </row>
    <row r="4" spans="1:3" x14ac:dyDescent="0.25">
      <c r="A4" t="s">
        <v>39</v>
      </c>
      <c r="B4" t="s">
        <v>14</v>
      </c>
      <c r="C4" t="s">
        <v>42</v>
      </c>
    </row>
    <row r="5" spans="1:3" x14ac:dyDescent="0.25">
      <c r="A5" t="s">
        <v>41</v>
      </c>
      <c r="B5" t="s">
        <v>17</v>
      </c>
      <c r="C5" t="s">
        <v>45</v>
      </c>
    </row>
    <row r="6" spans="1:3" x14ac:dyDescent="0.25">
      <c r="B6" t="s">
        <v>11</v>
      </c>
    </row>
    <row r="7" spans="1:3" x14ac:dyDescent="0.25">
      <c r="B7" t="s">
        <v>15</v>
      </c>
    </row>
    <row r="8" spans="1:3" x14ac:dyDescent="0.25">
      <c r="B8" t="s">
        <v>16</v>
      </c>
    </row>
    <row r="9" spans="1:3" x14ac:dyDescent="0.25">
      <c r="B9" t="s">
        <v>13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Start</vt:lpstr>
      <vt:lpstr>Detailplanung</vt:lpstr>
      <vt:lpstr>Wochenüberblick</vt:lpstr>
      <vt:lpstr>Auswahllisten</vt:lpstr>
      <vt:lpstr>Modus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Armando.Schaer@htwchur.ch</dc:creator>
  <cp:lastModifiedBy>Schär Armando</cp:lastModifiedBy>
  <cp:lastPrinted>2016-08-15T04:37:28Z</cp:lastPrinted>
  <dcterms:created xsi:type="dcterms:W3CDTF">2015-10-01T09:55:50Z</dcterms:created>
  <dcterms:modified xsi:type="dcterms:W3CDTF">2016-10-31T14:10:24Z</dcterms:modified>
</cp:coreProperties>
</file>